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K\Desktop\GIOI 2026.G\"/>
    </mc:Choice>
  </mc:AlternateContent>
  <xr:revisionPtr revIDLastSave="0" documentId="13_ncr:1_{D8CAC28B-462B-4AC5-BBD2-F329C2E57F47}" xr6:coauthVersionLast="47" xr6:coauthVersionMax="47" xr10:uidLastSave="{00000000-0000-0000-0000-000000000000}"/>
  <bookViews>
    <workbookView xWindow="2250" yWindow="2250" windowWidth="21600" windowHeight="11295" activeTab="1" xr2:uid="{00000000-000D-0000-FFFF-FFFF00000000}"/>
  </bookViews>
  <sheets>
    <sheet name="OPĆI DIO I POLUGODIŠNJI IZVJ EK" sheetId="1" r:id="rId1"/>
    <sheet name="OPĆI DIO II" sheetId="2" r:id="rId2"/>
    <sheet name="POSEBNI DIO" sheetId="3" r:id="rId3"/>
  </sheets>
  <definedNames>
    <definedName name="_xlnm.Print_Area" localSheetId="0">'OPĆI DIO I POLUGODIŠNJI IZVJ EK'!$A$1:$G$84</definedName>
    <definedName name="_xlnm.Print_Area" localSheetId="1">'OPĆI DIO II'!$A$1:$H$28</definedName>
    <definedName name="_xlnm.Print_Area" localSheetId="2">'POSEBNI DIO'!$A$1:$D$125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2" l="1"/>
  <c r="E27" i="2"/>
  <c r="D27" i="2"/>
  <c r="C27" i="2"/>
  <c r="F26" i="2"/>
  <c r="E26" i="2"/>
  <c r="D26" i="2"/>
  <c r="C26" i="2"/>
  <c r="F25" i="2"/>
  <c r="C25" i="2"/>
  <c r="F21" i="2"/>
  <c r="E21" i="2"/>
  <c r="D21" i="2"/>
  <c r="C21" i="2"/>
  <c r="H20" i="2"/>
  <c r="G20" i="2"/>
  <c r="H19" i="2"/>
  <c r="G19" i="2"/>
  <c r="F17" i="2"/>
  <c r="E17" i="2"/>
  <c r="D17" i="2"/>
  <c r="C17" i="2"/>
  <c r="H16" i="2"/>
  <c r="G16" i="2"/>
  <c r="H15" i="2"/>
  <c r="G15" i="2"/>
  <c r="F13" i="2"/>
  <c r="F28" i="2" s="1"/>
  <c r="E13" i="2"/>
  <c r="E28" i="2" s="1"/>
  <c r="D13" i="2"/>
  <c r="D28" i="2" s="1"/>
  <c r="C13" i="2"/>
  <c r="C28" i="2" s="1"/>
  <c r="H12" i="2"/>
  <c r="G12" i="2"/>
  <c r="H11" i="2"/>
  <c r="G11" i="2"/>
  <c r="F9" i="2"/>
  <c r="D9" i="2"/>
  <c r="C67" i="1"/>
  <c r="C66" i="1" s="1"/>
  <c r="C65" i="1" s="1"/>
  <c r="D67" i="1"/>
  <c r="D66" i="1" s="1"/>
  <c r="E67" i="1"/>
  <c r="B67" i="1"/>
  <c r="B66" i="1" s="1"/>
  <c r="B65" i="1" s="1"/>
  <c r="C63" i="1"/>
  <c r="C62" i="1" s="1"/>
  <c r="D63" i="1"/>
  <c r="D62" i="1" s="1"/>
  <c r="E63" i="1"/>
  <c r="G63" i="1" s="1"/>
  <c r="B63" i="1"/>
  <c r="B62" i="1" s="1"/>
  <c r="B68" i="1" l="1"/>
  <c r="B84" i="1" s="1"/>
  <c r="G67" i="1"/>
  <c r="G26" i="2"/>
  <c r="G27" i="2"/>
  <c r="C68" i="1"/>
  <c r="C84" i="1" s="1"/>
  <c r="E62" i="1"/>
  <c r="E66" i="1"/>
  <c r="G66" i="1" s="1"/>
  <c r="G28" i="2"/>
  <c r="H26" i="2"/>
  <c r="H27" i="2"/>
  <c r="G13" i="2"/>
  <c r="D65" i="1"/>
  <c r="D68" i="1" s="1"/>
  <c r="D84" i="1" s="1"/>
  <c r="F62" i="1"/>
  <c r="F66" i="1"/>
  <c r="F63" i="1"/>
  <c r="E65" i="1" l="1"/>
  <c r="E68" i="1" s="1"/>
  <c r="F68" i="1" s="1"/>
  <c r="G62" i="1"/>
  <c r="G68" i="1"/>
  <c r="F65" i="1"/>
  <c r="G65" i="1"/>
  <c r="E84" i="1" l="1"/>
  <c r="G84" i="1"/>
  <c r="F84" i="1"/>
</calcChain>
</file>

<file path=xl/sharedStrings.xml><?xml version="1.0" encoding="utf-8"?>
<sst xmlns="http://schemas.openxmlformats.org/spreadsheetml/2006/main" count="256" uniqueCount="141">
  <si>
    <t>Oznaka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</si>
  <si>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</si>
  <si>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</si>
  <si>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</si>
  <si>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</si>
  <si>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</si>
  <si>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</si>
  <si>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</si>
  <si>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</si>
  <si>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</si>
  <si>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</si>
  <si>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iz državnog proračuna temeljem prijenosa EU sredstava</t>
  </si>
  <si>
    <t>641 Prihodi od financijske imovine</t>
  </si>
  <si>
    <t>6413 Kamate na oročena sredstva i depozite po viđenju</t>
  </si>
  <si>
    <t>6414 Prihodi od zateznih kamata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</si>
  <si>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</si>
  <si>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</si>
  <si>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</si>
  <si>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</si>
  <si>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</si>
  <si>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</si>
  <si>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</si>
  <si>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</si>
  <si>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</si>
  <si>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</si>
  <si>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</si>
  <si>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</si>
  <si>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</si>
  <si>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</si>
  <si>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</si>
  <si>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</si>
  <si>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</si>
  <si>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</si>
  <si>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</si>
  <si>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</si>
  <si>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</si>
  <si>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</si>
  <si>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</si>
  <si>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</si>
  <si>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</si>
  <si>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</si>
  <si>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</si>
  <si>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</si>
  <si>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</si>
  <si>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</si>
  <si>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</si>
  <si>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</si>
  <si>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</si>
  <si>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</si>
  <si>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</si>
  <si>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</si>
  <si>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</si>
  <si>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</t>
  </si>
  <si>
    <t>3295 Pristojbe i naknade</t>
  </si>
  <si>
    <t>3299 Ostali nespomenuti rashodi poslovanja</t>
  </si>
  <si>
    <t>343 Ostali financijski rashodi</t>
  </si>
  <si>
    <t>3431 Bankarske usluge i usluge platnog prometa</t>
  </si>
  <si>
    <t>381 Tekuće donacije</t>
  </si>
  <si>
    <t>3813 Tekuće donacije iz EU sredstava</t>
  </si>
  <si>
    <t>422 Postrojenja i oprema</t>
  </si>
  <si>
    <t>4221 Uredska oprema i namještaj</t>
  </si>
  <si>
    <t>SVEUKUPNO RASHODI</t>
  </si>
  <si>
    <t xml:space="preserve">         IZVRŠENJE              01.01.-30.06.2025.</t>
  </si>
  <si>
    <t xml:space="preserve">INDEKS </t>
  </si>
  <si>
    <t>INDEKS</t>
  </si>
  <si>
    <t>PRIHODI UKUPNO</t>
  </si>
  <si>
    <t>PRIHODI POSLOVANJA</t>
  </si>
  <si>
    <t>PRIHODI OD PRODAJE NEFINANCIJSKE IMOVINE</t>
  </si>
  <si>
    <t>RASHODI UKUPNO</t>
  </si>
  <si>
    <t>RASHODI POSLOVANJA</t>
  </si>
  <si>
    <t>RASHODI ZA NABAVU NEFINANCIJSKE IMOVINE</t>
  </si>
  <si>
    <t>RAZLIKA - VIŠAK/MANJAK</t>
  </si>
  <si>
    <t>PRIMICI OD FINAN. IMOVINE I ZADUŽIVANJA</t>
  </si>
  <si>
    <t>IZDACI ZA FINAN. IMOVINU I OTPLATE ZAJMOVA</t>
  </si>
  <si>
    <t>NETO FINANCIRANJE</t>
  </si>
  <si>
    <t>VIŠAK /MANJAK</t>
  </si>
  <si>
    <t>PLAN 2026.</t>
  </si>
  <si>
    <t>I REBALANS 2026.</t>
  </si>
  <si>
    <t>IZVRŠENJE 01.01.-30.06.2026.</t>
  </si>
  <si>
    <t>IZVRŠENJE 01.01.-30.06.2025.</t>
  </si>
  <si>
    <t>OPĆI DIO</t>
  </si>
  <si>
    <t>PREGLED UKUPNIH PRIHODA I RASHODA PO IZVORIMA FINANCIRANJA</t>
  </si>
  <si>
    <t>OZNAKA IF</t>
  </si>
  <si>
    <t>NAZIV IZVORA FINANCIRANJA</t>
  </si>
  <si>
    <t>IZVRŠENJE 2025. G.</t>
  </si>
  <si>
    <t>IZVORNI PLAN 2026. G.</t>
  </si>
  <si>
    <t>TEKUĆI PLAN 2026.G.</t>
  </si>
  <si>
    <t>INDEKS 4/1</t>
  </si>
  <si>
    <t>INDEKS 4/3</t>
  </si>
  <si>
    <t>Pomoći</t>
  </si>
  <si>
    <t>PRIHODI</t>
  </si>
  <si>
    <t>RASHODI</t>
  </si>
  <si>
    <t>VIŠAK/MANJAK</t>
  </si>
  <si>
    <t>Vlastiti prihodi</t>
  </si>
  <si>
    <t>Prihodi za posebne namjene</t>
  </si>
  <si>
    <t>Namjenski primici od prod.stanova</t>
  </si>
  <si>
    <t>UKUPNI PRIHODI</t>
  </si>
  <si>
    <t>UKUPNI RASHODI</t>
  </si>
  <si>
    <t>OSTVARENJA/
IZVRŠENJE 2026. G.</t>
  </si>
  <si>
    <t>Godišnji plan (1.)</t>
  </si>
  <si>
    <t>Ind. (3.) (2./1.)</t>
  </si>
  <si>
    <t>12 Upravni odjel za društvene djelatnosti</t>
  </si>
  <si>
    <t>12-41 UČENIČKI DOM KARLOVAC</t>
  </si>
  <si>
    <t>123 Zakonski standard javnih ustanova SŠ</t>
  </si>
  <si>
    <t>A100037A Odgojnoobrazovno, administrativno 
i tehničko osoblje - POSEBNI DIO</t>
  </si>
  <si>
    <t>092 Srednjoškolsko obrazovanje</t>
  </si>
  <si>
    <t>0922 Više srednjoškolsko obrazovanje</t>
  </si>
  <si>
    <t>Izvor: 501 Pomoći iz državnog proračuna kroz 
opće prihode i primitke</t>
  </si>
  <si>
    <t>3 Rashodi poslovanja</t>
  </si>
  <si>
    <t>32 Materijalni rashodi</t>
  </si>
  <si>
    <t>3212 Naknade za prijevoz, za rad na terenu
 i odvojeni život</t>
  </si>
  <si>
    <t>3232 Usluge tekućeg i investicijskog 
održavanja</t>
  </si>
  <si>
    <t>A100038 Operativni plan TIO - SŠ</t>
  </si>
  <si>
    <t>A100039 Prehrana i smještaj
 - učenički domovi</t>
  </si>
  <si>
    <t>Izvor: 501 Pomoći iz državnog proračuna kroz opće prihode i primitke</t>
  </si>
  <si>
    <t>A100042 Javne potrebe iznad standarda-
vlastiti prihodi</t>
  </si>
  <si>
    <t>096 Dodatne usluge u obrazovanju</t>
  </si>
  <si>
    <t>0960 Dodatne usluge u obrazovanju</t>
  </si>
  <si>
    <t>31 Rashodi za zaposlene</t>
  </si>
  <si>
    <t>4 Rashodi za nabavu nefinancijske imovine</t>
  </si>
  <si>
    <t>42 Rashodi za nabavu proizvedene dugotrajne imovine</t>
  </si>
  <si>
    <t>141 Javne potrebe iznad zakonskog standarda SŠ</t>
  </si>
  <si>
    <t>A100161A Javne potrebe iznad standarda - 
OSTALO</t>
  </si>
  <si>
    <t>Izvor: 432 PRIHODI ZA POSEBNE NAMJENE - korisnici</t>
  </si>
  <si>
    <t>3227 Službena, radna i zaštitna 
odjeća i obuća</t>
  </si>
  <si>
    <t>A100162A Prijenos sredstava od 
nenadležnih proračuna</t>
  </si>
  <si>
    <t>3221 Uredski materijal i ostali materijalni
 rashodi</t>
  </si>
  <si>
    <t>4 Rashodi za nabavu nefinancijske 
imovine</t>
  </si>
  <si>
    <t>T100109 Projekt "Erasmus+" - SŠ</t>
  </si>
  <si>
    <t>Izvor: 510 Programi Unije</t>
  </si>
  <si>
    <t>201 MZOM- Plaće SŠ</t>
  </si>
  <si>
    <t>A200201 MZOM- Plaće SŠ</t>
  </si>
  <si>
    <t>Izvor: 501 Pomoći iz državnog proračuna kroz opće prihode
 i primitke</t>
  </si>
  <si>
    <t>3132 Doprinosi za obvezno zdravstveno
 osiguranje</t>
  </si>
  <si>
    <t>125 Program javnih potreba iznad standarda - vlastiti prihodi</t>
  </si>
  <si>
    <t>Ostvarenje 
01.01.- 30.06.2026.(2.)</t>
  </si>
  <si>
    <t>POSEBNI DIO
 POLUGODIŠNJI IZVJEŠTAJ O IZVRŠENJU FINANCIJSKOG PLANA ZA 01.-06.2026.G.
PO PROGRAMSKOJ, EKONOMSKOJ KLASIFIKACIJI I IZVORIMA FINANCIRANJA</t>
  </si>
  <si>
    <t>OPĆI DIO I
POLUGODIŠNJI IZVJEŠTAJ O IZVRŠENJU FINANCIJSKOG PLANA ZA 01.-06.2026.G.
PO EKONOMSKOJ KLASIFIKACIJI</t>
  </si>
  <si>
    <t xml:space="preserve"> A) SAŽETAK RAČUNA PRIHODA I RASHODA</t>
  </si>
  <si>
    <t>B) SAŽETAK RAČUNA FINANCIRANJA</t>
  </si>
  <si>
    <t>C) PRENESENI VIŠAK ILI PRENESENI MANJAK I 
VIŠEGODIŠNJI PLAN URAVNOTEŽENJA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</si>
</sst>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9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9" fillId="33" borderId="0" xfId="0" applyFont="1" applyFill="1" applyAlignment="1">
      <alignment horizontal="left" indent="1"/>
    </xf>
    <xf numFmtId="0" fontId="19" fillId="33" borderId="10" xfId="0" applyFont="1" applyFill="1" applyBorder="1" applyAlignment="1">
      <alignment horizontal="left" wrapText="1" indent="1"/>
    </xf>
    <xf numFmtId="0" fontId="21" fillId="33" borderId="10" xfId="0" applyFont="1" applyFill="1" applyBorder="1" applyAlignment="1">
      <alignment horizontal="left" wrapText="1" indent="1"/>
    </xf>
    <xf numFmtId="4" fontId="21" fillId="33" borderId="10" xfId="0" applyNumberFormat="1" applyFont="1" applyFill="1" applyBorder="1" applyAlignment="1">
      <alignment horizontal="right" wrapText="1" indent="1"/>
    </xf>
    <xf numFmtId="0" fontId="19" fillId="33" borderId="10" xfId="0" applyFont="1" applyFill="1" applyBorder="1" applyAlignment="1">
      <alignment horizontal="right" wrapText="1" indent="1"/>
    </xf>
    <xf numFmtId="0" fontId="21" fillId="33" borderId="10" xfId="0" applyFont="1" applyFill="1" applyBorder="1" applyAlignment="1">
      <alignment horizontal="right" wrapText="1" indent="1"/>
    </xf>
    <xf numFmtId="0" fontId="0" fillId="0" borderId="12" xfId="0" applyBorder="1"/>
    <xf numFmtId="0" fontId="16" fillId="0" borderId="12" xfId="0" applyFont="1" applyBorder="1" applyAlignment="1">
      <alignment wrapText="1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/>
    <xf numFmtId="4" fontId="0" fillId="0" borderId="12" xfId="0" applyNumberFormat="1" applyBorder="1"/>
    <xf numFmtId="4" fontId="0" fillId="0" borderId="12" xfId="0" applyNumberFormat="1" applyBorder="1" applyAlignment="1">
      <alignment horizontal="right" vertical="center"/>
    </xf>
    <xf numFmtId="0" fontId="16" fillId="0" borderId="0" xfId="0" applyFont="1" applyAlignment="1"/>
    <xf numFmtId="0" fontId="0" fillId="0" borderId="0" xfId="0" applyAlignment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4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 indent="1"/>
    </xf>
    <xf numFmtId="0" fontId="20" fillId="0" borderId="13" xfId="0" applyFont="1" applyBorder="1" applyAlignment="1">
      <alignment horizontal="center" vertical="center" wrapText="1" indent="1"/>
    </xf>
    <xf numFmtId="0" fontId="20" fillId="0" borderId="17" xfId="0" applyFont="1" applyBorder="1" applyAlignment="1">
      <alignment horizontal="center" vertical="center" wrapText="1" indent="1"/>
    </xf>
    <xf numFmtId="0" fontId="23" fillId="0" borderId="18" xfId="0" applyFont="1" applyBorder="1" applyAlignment="1">
      <alignment horizontal="center" vertical="center"/>
    </xf>
    <xf numFmtId="0" fontId="21" fillId="34" borderId="19" xfId="0" applyFont="1" applyFill="1" applyBorder="1" applyAlignment="1">
      <alignment horizontal="left" wrapText="1" indent="1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20" xfId="0" applyFont="1" applyFill="1" applyBorder="1" applyAlignment="1">
      <alignment horizontal="center" vertical="center" wrapText="1"/>
    </xf>
    <xf numFmtId="0" fontId="25" fillId="34" borderId="21" xfId="0" applyFont="1" applyFill="1" applyBorder="1" applyAlignment="1">
      <alignment horizontal="center" vertical="center" wrapText="1"/>
    </xf>
    <xf numFmtId="0" fontId="25" fillId="34" borderId="22" xfId="0" applyFont="1" applyFill="1" applyBorder="1" applyAlignment="1">
      <alignment horizontal="center" vertical="center" wrapText="1"/>
    </xf>
    <xf numFmtId="0" fontId="26" fillId="34" borderId="23" xfId="0" applyFont="1" applyFill="1" applyBorder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4" fontId="25" fillId="34" borderId="12" xfId="0" applyNumberFormat="1" applyFont="1" applyFill="1" applyBorder="1" applyAlignment="1">
      <alignment horizontal="right" vertical="center" wrapText="1" indent="1"/>
    </xf>
    <xf numFmtId="4" fontId="21" fillId="34" borderId="10" xfId="0" applyNumberFormat="1" applyFont="1" applyFill="1" applyBorder="1" applyAlignment="1">
      <alignment horizontal="right" wrapText="1" indent="1"/>
    </xf>
    <xf numFmtId="4" fontId="19" fillId="34" borderId="24" xfId="0" applyNumberFormat="1" applyFont="1" applyFill="1" applyBorder="1" applyAlignment="1">
      <alignment horizontal="right" wrapText="1" indent="1"/>
    </xf>
    <xf numFmtId="4" fontId="19" fillId="34" borderId="12" xfId="0" applyNumberFormat="1" applyFont="1" applyFill="1" applyBorder="1" applyAlignment="1">
      <alignment horizontal="right" wrapText="1" indent="1"/>
    </xf>
    <xf numFmtId="0" fontId="23" fillId="0" borderId="12" xfId="0" applyFont="1" applyBorder="1" applyAlignment="1">
      <alignment horizontal="center" vertical="center"/>
    </xf>
    <xf numFmtId="0" fontId="21" fillId="34" borderId="11" xfId="0" applyFont="1" applyFill="1" applyBorder="1" applyAlignment="1">
      <alignment horizontal="left" wrapText="1" indent="1"/>
    </xf>
    <xf numFmtId="4" fontId="21" fillId="34" borderId="12" xfId="0" applyNumberFormat="1" applyFont="1" applyFill="1" applyBorder="1" applyAlignment="1">
      <alignment horizontal="right" vertical="center" wrapText="1" indent="1"/>
    </xf>
    <xf numFmtId="0" fontId="23" fillId="0" borderId="25" xfId="0" applyFont="1" applyBorder="1" applyAlignment="1">
      <alignment horizontal="center" vertical="center"/>
    </xf>
    <xf numFmtId="0" fontId="21" fillId="34" borderId="26" xfId="0" applyFont="1" applyFill="1" applyBorder="1" applyAlignment="1">
      <alignment horizontal="left" wrapText="1" indent="1"/>
    </xf>
    <xf numFmtId="4" fontId="21" fillId="34" borderId="27" xfId="0" applyNumberFormat="1" applyFont="1" applyFill="1" applyBorder="1" applyAlignment="1">
      <alignment horizontal="right" wrapText="1" indent="1"/>
    </xf>
    <xf numFmtId="0" fontId="23" fillId="0" borderId="12" xfId="0" applyFont="1" applyBorder="1"/>
    <xf numFmtId="0" fontId="25" fillId="34" borderId="12" xfId="0" applyFont="1" applyFill="1" applyBorder="1" applyAlignment="1">
      <alignment horizontal="left" wrapText="1" indent="1"/>
    </xf>
    <xf numFmtId="4" fontId="26" fillId="34" borderId="24" xfId="0" applyNumberFormat="1" applyFont="1" applyFill="1" applyBorder="1" applyAlignment="1">
      <alignment horizontal="right" wrapText="1" indent="1"/>
    </xf>
    <xf numFmtId="4" fontId="26" fillId="34" borderId="12" xfId="0" applyNumberFormat="1" applyFont="1" applyFill="1" applyBorder="1" applyAlignment="1">
      <alignment horizontal="right" wrapText="1" inden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 indent="1"/>
    </xf>
    <xf numFmtId="0" fontId="21" fillId="0" borderId="12" xfId="0" applyFont="1" applyBorder="1" applyAlignment="1">
      <alignment horizontal="left" wrapText="1" indent="1"/>
    </xf>
    <xf numFmtId="4" fontId="21" fillId="0" borderId="12" xfId="0" applyNumberFormat="1" applyFont="1" applyBorder="1" applyAlignment="1">
      <alignment horizontal="right" wrapText="1" indent="1"/>
    </xf>
    <xf numFmtId="0" fontId="21" fillId="0" borderId="12" xfId="0" applyFont="1" applyBorder="1" applyAlignment="1">
      <alignment horizontal="right" wrapText="1" indent="1"/>
    </xf>
    <xf numFmtId="0" fontId="25" fillId="0" borderId="12" xfId="0" applyFont="1" applyBorder="1" applyAlignment="1">
      <alignment horizontal="left" wrapText="1" indent="1"/>
    </xf>
    <xf numFmtId="4" fontId="25" fillId="0" borderId="12" xfId="0" applyNumberFormat="1" applyFont="1" applyBorder="1" applyAlignment="1">
      <alignment horizontal="right" wrapText="1" indent="1"/>
    </xf>
    <xf numFmtId="0" fontId="25" fillId="0" borderId="12" xfId="0" applyFont="1" applyBorder="1" applyAlignment="1">
      <alignment horizontal="right" wrapText="1" indent="1"/>
    </xf>
    <xf numFmtId="0" fontId="16" fillId="0" borderId="12" xfId="0" applyFont="1" applyBorder="1" applyAlignment="1">
      <alignment horizontal="center" wrapText="1"/>
    </xf>
    <xf numFmtId="0" fontId="20" fillId="0" borderId="34" xfId="0" applyFont="1" applyBorder="1" applyAlignment="1">
      <alignment horizontal="center" vertical="center" wrapText="1" indent="1"/>
    </xf>
    <xf numFmtId="0" fontId="25" fillId="33" borderId="10" xfId="0" applyFont="1" applyFill="1" applyBorder="1" applyAlignment="1">
      <alignment horizontal="left" wrapText="1" indent="1"/>
    </xf>
    <xf numFmtId="4" fontId="25" fillId="33" borderId="10" xfId="0" applyNumberFormat="1" applyFont="1" applyFill="1" applyBorder="1" applyAlignment="1">
      <alignment horizontal="right" wrapText="1" indent="1"/>
    </xf>
    <xf numFmtId="0" fontId="25" fillId="33" borderId="10" xfId="0" applyFont="1" applyFill="1" applyBorder="1" applyAlignment="1">
      <alignment horizontal="right" wrapText="1" indent="1"/>
    </xf>
    <xf numFmtId="0" fontId="26" fillId="33" borderId="10" xfId="0" applyFont="1" applyFill="1" applyBorder="1" applyAlignment="1">
      <alignment horizontal="right" wrapText="1" indent="1"/>
    </xf>
    <xf numFmtId="4" fontId="16" fillId="0" borderId="12" xfId="0" applyNumberFormat="1" applyFont="1" applyBorder="1"/>
    <xf numFmtId="0" fontId="22" fillId="0" borderId="33" xfId="0" applyFont="1" applyBorder="1" applyAlignment="1">
      <alignment horizontal="center" wrapText="1"/>
    </xf>
    <xf numFmtId="0" fontId="22" fillId="0" borderId="3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34" borderId="28" xfId="0" applyFont="1" applyFill="1" applyBorder="1" applyAlignment="1">
      <alignment horizontal="left" wrapText="1"/>
    </xf>
    <xf numFmtId="0" fontId="25" fillId="34" borderId="0" xfId="0" applyFont="1" applyFill="1" applyBorder="1" applyAlignment="1">
      <alignment horizontal="left" wrapText="1"/>
    </xf>
    <xf numFmtId="0" fontId="25" fillId="34" borderId="29" xfId="0" applyFont="1" applyFill="1" applyBorder="1" applyAlignment="1">
      <alignment horizontal="left" wrapText="1"/>
    </xf>
    <xf numFmtId="0" fontId="25" fillId="34" borderId="30" xfId="0" applyFont="1" applyFill="1" applyBorder="1" applyAlignment="1">
      <alignment horizontal="left" wrapText="1"/>
    </xf>
    <xf numFmtId="0" fontId="25" fillId="34" borderId="31" xfId="0" applyFont="1" applyFill="1" applyBorder="1" applyAlignment="1">
      <alignment horizontal="left" wrapText="1"/>
    </xf>
    <xf numFmtId="0" fontId="25" fillId="34" borderId="32" xfId="0" applyFont="1" applyFill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6" fillId="0" borderId="34" xfId="0" applyFont="1" applyBorder="1" applyAlignment="1">
      <alignment horizontal="center" vertical="center" wrapText="1" indent="1"/>
    </xf>
    <xf numFmtId="4" fontId="27" fillId="33" borderId="10" xfId="0" applyNumberFormat="1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showGridLines="0" topLeftCell="A51" workbookViewId="0">
      <selection activeCell="A58" sqref="A58:XFD66"/>
    </sheetView>
  </sheetViews>
  <sheetFormatPr defaultRowHeight="11.25" x14ac:dyDescent="0.15"/>
  <cols>
    <col min="1" max="1" width="42.85546875" style="1" customWidth="1"/>
    <col min="2" max="2" width="16.28515625" style="1" customWidth="1"/>
    <col min="3" max="3" width="15.42578125" style="1" customWidth="1"/>
    <col min="4" max="4" width="13.5703125" style="1" customWidth="1"/>
    <col min="5" max="5" width="17.7109375" style="1" customWidth="1"/>
    <col min="6" max="6" width="14.42578125" style="1" customWidth="1"/>
    <col min="7" max="7" width="10.7109375" style="1" customWidth="1"/>
    <col min="8" max="16384" width="9.140625" style="1"/>
  </cols>
  <sheetData>
    <row r="1" spans="1:7" ht="35.25" customHeight="1" thickBot="1" x14ac:dyDescent="0.2">
      <c r="A1" s="64" t="s">
        <v>137</v>
      </c>
      <c r="B1" s="65"/>
      <c r="C1" s="65"/>
      <c r="D1" s="65"/>
      <c r="E1" s="65"/>
      <c r="F1" s="65"/>
      <c r="G1" s="65"/>
    </row>
    <row r="2" spans="1:7" s="2" customFormat="1" ht="57.75" customHeight="1" thickBot="1" x14ac:dyDescent="0.2">
      <c r="A2" s="58" t="s">
        <v>0</v>
      </c>
      <c r="B2" s="58" t="s">
        <v>1</v>
      </c>
      <c r="C2" s="58" t="s">
        <v>2</v>
      </c>
      <c r="D2" s="58" t="s">
        <v>3</v>
      </c>
      <c r="E2" s="77" t="s">
        <v>4</v>
      </c>
      <c r="F2" s="58" t="s">
        <v>5</v>
      </c>
      <c r="G2" s="58" t="s">
        <v>6</v>
      </c>
    </row>
    <row r="3" spans="1:7" s="3" customFormat="1" ht="12.75" x14ac:dyDescent="0.2">
      <c r="A3" s="5" t="s">
        <v>7</v>
      </c>
      <c r="B3" s="5"/>
      <c r="C3" s="5"/>
      <c r="D3" s="5"/>
      <c r="E3" s="5"/>
      <c r="F3" s="5"/>
      <c r="G3" s="4"/>
    </row>
    <row r="4" spans="1:7" s="3" customFormat="1" ht="25.5" x14ac:dyDescent="0.2">
      <c r="A4" s="5" t="s">
        <v>8</v>
      </c>
      <c r="B4" s="6">
        <v>339961.25</v>
      </c>
      <c r="C4" s="6">
        <v>788000</v>
      </c>
      <c r="D4" s="6">
        <v>788000</v>
      </c>
      <c r="E4" s="6">
        <v>383666.23</v>
      </c>
      <c r="F4" s="8">
        <v>112.86</v>
      </c>
      <c r="G4" s="7">
        <v>48.69</v>
      </c>
    </row>
    <row r="5" spans="1:7" s="3" customFormat="1" ht="25.5" x14ac:dyDescent="0.2">
      <c r="A5" s="5" t="s">
        <v>9</v>
      </c>
      <c r="B5" s="6">
        <v>339961.25</v>
      </c>
      <c r="C5" s="5"/>
      <c r="D5" s="5"/>
      <c r="E5" s="6">
        <v>383666.23</v>
      </c>
      <c r="F5" s="8">
        <v>112.86</v>
      </c>
      <c r="G5" s="4"/>
    </row>
    <row r="6" spans="1:7" s="3" customFormat="1" ht="12.75" x14ac:dyDescent="0.2">
      <c r="A6" s="5" t="s">
        <v>10</v>
      </c>
      <c r="B6" s="5"/>
      <c r="C6" s="6">
        <v>9458</v>
      </c>
      <c r="D6" s="6">
        <v>9458</v>
      </c>
      <c r="E6" s="6">
        <v>47289</v>
      </c>
      <c r="F6" s="5"/>
      <c r="G6" s="7">
        <v>499.99</v>
      </c>
    </row>
    <row r="7" spans="1:7" s="3" customFormat="1" ht="25.5" x14ac:dyDescent="0.2">
      <c r="A7" s="5" t="s">
        <v>11</v>
      </c>
      <c r="B7" s="5"/>
      <c r="C7" s="5"/>
      <c r="D7" s="5"/>
      <c r="E7" s="6">
        <v>47289</v>
      </c>
      <c r="F7" s="5"/>
      <c r="G7" s="4"/>
    </row>
    <row r="8" spans="1:7" s="3" customFormat="1" ht="12.75" x14ac:dyDescent="0.2">
      <c r="A8" s="5" t="s">
        <v>12</v>
      </c>
      <c r="B8" s="8">
        <v>20.86</v>
      </c>
      <c r="C8" s="5"/>
      <c r="D8" s="5"/>
      <c r="E8" s="5"/>
      <c r="F8" s="5"/>
      <c r="G8" s="4"/>
    </row>
    <row r="9" spans="1:7" s="3" customFormat="1" ht="12.75" x14ac:dyDescent="0.2">
      <c r="A9" s="5" t="s">
        <v>13</v>
      </c>
      <c r="B9" s="8">
        <v>7.27</v>
      </c>
      <c r="C9" s="5"/>
      <c r="D9" s="5"/>
      <c r="E9" s="5"/>
      <c r="F9" s="5"/>
      <c r="G9" s="4"/>
    </row>
    <row r="10" spans="1:7" s="3" customFormat="1" ht="12.75" x14ac:dyDescent="0.2">
      <c r="A10" s="5" t="s">
        <v>14</v>
      </c>
      <c r="B10" s="8">
        <v>13.59</v>
      </c>
      <c r="C10" s="5"/>
      <c r="D10" s="5"/>
      <c r="E10" s="5"/>
      <c r="F10" s="5"/>
      <c r="G10" s="4"/>
    </row>
    <row r="11" spans="1:7" s="3" customFormat="1" ht="12.75" x14ac:dyDescent="0.2">
      <c r="A11" s="5" t="s">
        <v>15</v>
      </c>
      <c r="B11" s="6">
        <v>73747.710000000006</v>
      </c>
      <c r="C11" s="6">
        <v>127102.6</v>
      </c>
      <c r="D11" s="6">
        <v>127102.6</v>
      </c>
      <c r="E11" s="6">
        <v>87480.27</v>
      </c>
      <c r="F11" s="8">
        <v>118.62</v>
      </c>
      <c r="G11" s="7">
        <v>68.83</v>
      </c>
    </row>
    <row r="12" spans="1:7" s="3" customFormat="1" ht="12.75" x14ac:dyDescent="0.2">
      <c r="A12" s="5" t="s">
        <v>16</v>
      </c>
      <c r="B12" s="6">
        <v>73747.710000000006</v>
      </c>
      <c r="C12" s="5"/>
      <c r="D12" s="5"/>
      <c r="E12" s="6">
        <v>87480.27</v>
      </c>
      <c r="F12" s="8">
        <v>118.62</v>
      </c>
      <c r="G12" s="4"/>
    </row>
    <row r="13" spans="1:7" s="3" customFormat="1" ht="25.5" x14ac:dyDescent="0.2">
      <c r="A13" s="5" t="s">
        <v>17</v>
      </c>
      <c r="B13" s="6">
        <v>3077.5</v>
      </c>
      <c r="C13" s="6">
        <v>10000</v>
      </c>
      <c r="D13" s="6">
        <v>10000</v>
      </c>
      <c r="E13" s="6">
        <v>1663.75</v>
      </c>
      <c r="F13" s="8">
        <v>54.06</v>
      </c>
      <c r="G13" s="7">
        <v>16.64</v>
      </c>
    </row>
    <row r="14" spans="1:7" s="3" customFormat="1" ht="12.75" x14ac:dyDescent="0.2">
      <c r="A14" s="5" t="s">
        <v>18</v>
      </c>
      <c r="B14" s="6">
        <v>3077.5</v>
      </c>
      <c r="C14" s="5"/>
      <c r="D14" s="5"/>
      <c r="E14" s="6">
        <v>1663.75</v>
      </c>
      <c r="F14" s="8">
        <v>54.06</v>
      </c>
      <c r="G14" s="4"/>
    </row>
    <row r="15" spans="1:7" s="3" customFormat="1" ht="25.5" x14ac:dyDescent="0.2">
      <c r="A15" s="5" t="s">
        <v>19</v>
      </c>
      <c r="B15" s="6">
        <v>76667.399999999994</v>
      </c>
      <c r="C15" s="6">
        <v>169102.4</v>
      </c>
      <c r="D15" s="6">
        <v>169102.4</v>
      </c>
      <c r="E15" s="6">
        <v>97829.51</v>
      </c>
      <c r="F15" s="8">
        <v>127.6</v>
      </c>
      <c r="G15" s="7">
        <v>57.85</v>
      </c>
    </row>
    <row r="16" spans="1:7" s="3" customFormat="1" ht="25.5" x14ac:dyDescent="0.2">
      <c r="A16" s="5" t="s">
        <v>20</v>
      </c>
      <c r="B16" s="6">
        <v>76667.399999999994</v>
      </c>
      <c r="C16" s="5"/>
      <c r="D16" s="5"/>
      <c r="E16" s="6">
        <v>97829.51</v>
      </c>
      <c r="F16" s="8">
        <v>127.6</v>
      </c>
      <c r="G16" s="4"/>
    </row>
    <row r="17" spans="1:7" s="3" customFormat="1" ht="12.75" x14ac:dyDescent="0.2">
      <c r="A17" s="5" t="s">
        <v>21</v>
      </c>
      <c r="B17" s="6">
        <v>493474.72</v>
      </c>
      <c r="C17" s="6">
        <v>1103663</v>
      </c>
      <c r="D17" s="6">
        <v>1103663</v>
      </c>
      <c r="E17" s="6">
        <v>617928.76</v>
      </c>
      <c r="F17" s="8">
        <v>125.22</v>
      </c>
      <c r="G17" s="7">
        <v>55.99</v>
      </c>
    </row>
    <row r="18" spans="1:7" s="3" customFormat="1" ht="12.75" x14ac:dyDescent="0.2">
      <c r="A18" s="5" t="s">
        <v>22</v>
      </c>
      <c r="B18" s="6">
        <v>326749.09999999998</v>
      </c>
      <c r="C18" s="6">
        <v>645000</v>
      </c>
      <c r="D18" s="6">
        <v>645000</v>
      </c>
      <c r="E18" s="6">
        <v>311250.84999999998</v>
      </c>
      <c r="F18" s="8">
        <v>95.26</v>
      </c>
      <c r="G18" s="7">
        <v>48.26</v>
      </c>
    </row>
    <row r="19" spans="1:7" s="3" customFormat="1" ht="12.75" x14ac:dyDescent="0.2">
      <c r="A19" s="5" t="s">
        <v>23</v>
      </c>
      <c r="B19" s="6">
        <v>326749.09999999998</v>
      </c>
      <c r="C19" s="5"/>
      <c r="D19" s="5"/>
      <c r="E19" s="6">
        <v>311250.84999999998</v>
      </c>
      <c r="F19" s="8">
        <v>95.26</v>
      </c>
      <c r="G19" s="4"/>
    </row>
    <row r="20" spans="1:7" s="3" customFormat="1" ht="12.75" x14ac:dyDescent="0.2">
      <c r="A20" s="5" t="s">
        <v>24</v>
      </c>
      <c r="B20" s="6">
        <v>18252.5</v>
      </c>
      <c r="C20" s="6">
        <v>58665</v>
      </c>
      <c r="D20" s="6">
        <v>58665</v>
      </c>
      <c r="E20" s="6">
        <v>29915.96</v>
      </c>
      <c r="F20" s="8">
        <v>163.9</v>
      </c>
      <c r="G20" s="7">
        <v>50.99</v>
      </c>
    </row>
    <row r="21" spans="1:7" s="3" customFormat="1" ht="12.75" x14ac:dyDescent="0.2">
      <c r="A21" s="5" t="s">
        <v>25</v>
      </c>
      <c r="B21" s="6">
        <v>18252.5</v>
      </c>
      <c r="C21" s="5"/>
      <c r="D21" s="5"/>
      <c r="E21" s="6">
        <v>29915.96</v>
      </c>
      <c r="F21" s="8">
        <v>163.9</v>
      </c>
      <c r="G21" s="4"/>
    </row>
    <row r="22" spans="1:7" s="3" customFormat="1" ht="12.75" x14ac:dyDescent="0.2">
      <c r="A22" s="5" t="s">
        <v>26</v>
      </c>
      <c r="B22" s="6">
        <v>53913.63</v>
      </c>
      <c r="C22" s="6">
        <v>105900</v>
      </c>
      <c r="D22" s="6">
        <v>105900</v>
      </c>
      <c r="E22" s="6">
        <v>49849.23</v>
      </c>
      <c r="F22" s="8">
        <v>92.46</v>
      </c>
      <c r="G22" s="7">
        <v>47.07</v>
      </c>
    </row>
    <row r="23" spans="1:7" s="3" customFormat="1" ht="12.75" x14ac:dyDescent="0.2">
      <c r="A23" s="5" t="s">
        <v>27</v>
      </c>
      <c r="B23" s="6">
        <v>53913.63</v>
      </c>
      <c r="C23" s="5"/>
      <c r="D23" s="5"/>
      <c r="E23" s="6">
        <v>49849.23</v>
      </c>
      <c r="F23" s="8">
        <v>92.46</v>
      </c>
      <c r="G23" s="4"/>
    </row>
    <row r="24" spans="1:7" s="3" customFormat="1" ht="12.75" x14ac:dyDescent="0.2">
      <c r="A24" s="5" t="s">
        <v>28</v>
      </c>
      <c r="B24" s="6">
        <v>16997.88</v>
      </c>
      <c r="C24" s="6">
        <v>35800.6</v>
      </c>
      <c r="D24" s="6">
        <v>35800.6</v>
      </c>
      <c r="E24" s="6">
        <v>20315.93</v>
      </c>
      <c r="F24" s="8">
        <v>119.52</v>
      </c>
      <c r="G24" s="7">
        <v>56.75</v>
      </c>
    </row>
    <row r="25" spans="1:7" s="3" customFormat="1" ht="12.75" x14ac:dyDescent="0.2">
      <c r="A25" s="5" t="s">
        <v>29</v>
      </c>
      <c r="B25" s="6">
        <v>7482.1</v>
      </c>
      <c r="C25" s="5"/>
      <c r="D25" s="5"/>
      <c r="E25" s="6">
        <v>5628.13</v>
      </c>
      <c r="F25" s="8">
        <v>75.22</v>
      </c>
      <c r="G25" s="4"/>
    </row>
    <row r="26" spans="1:7" s="3" customFormat="1" ht="25.5" x14ac:dyDescent="0.2">
      <c r="A26" s="5" t="s">
        <v>30</v>
      </c>
      <c r="B26" s="6">
        <v>8773.52</v>
      </c>
      <c r="C26" s="5"/>
      <c r="D26" s="5"/>
      <c r="E26" s="6">
        <v>14075.85</v>
      </c>
      <c r="F26" s="8">
        <v>160.44</v>
      </c>
      <c r="G26" s="4"/>
    </row>
    <row r="27" spans="1:7" s="3" customFormat="1" ht="12.75" x14ac:dyDescent="0.2">
      <c r="A27" s="5" t="s">
        <v>31</v>
      </c>
      <c r="B27" s="8">
        <v>732.66</v>
      </c>
      <c r="C27" s="5"/>
      <c r="D27" s="5"/>
      <c r="E27" s="8">
        <v>585</v>
      </c>
      <c r="F27" s="8">
        <v>79.849999999999994</v>
      </c>
      <c r="G27" s="4"/>
    </row>
    <row r="28" spans="1:7" s="3" customFormat="1" ht="12.75" x14ac:dyDescent="0.2">
      <c r="A28" s="5" t="s">
        <v>32</v>
      </c>
      <c r="B28" s="8">
        <v>9.6</v>
      </c>
      <c r="C28" s="5"/>
      <c r="D28" s="5"/>
      <c r="E28" s="8">
        <v>26.95</v>
      </c>
      <c r="F28" s="8">
        <v>280.73</v>
      </c>
      <c r="G28" s="4"/>
    </row>
    <row r="29" spans="1:7" s="3" customFormat="1" ht="12.75" x14ac:dyDescent="0.2">
      <c r="A29" s="5" t="s">
        <v>33</v>
      </c>
      <c r="B29" s="6">
        <v>86882.71</v>
      </c>
      <c r="C29" s="6">
        <v>172413.4</v>
      </c>
      <c r="D29" s="6">
        <v>172413.4</v>
      </c>
      <c r="E29" s="6">
        <v>100664.31</v>
      </c>
      <c r="F29" s="8">
        <v>115.86</v>
      </c>
      <c r="G29" s="7">
        <v>58.39</v>
      </c>
    </row>
    <row r="30" spans="1:7" s="3" customFormat="1" ht="12.75" x14ac:dyDescent="0.2">
      <c r="A30" s="5" t="s">
        <v>34</v>
      </c>
      <c r="B30" s="6">
        <v>5586.54</v>
      </c>
      <c r="C30" s="5"/>
      <c r="D30" s="5"/>
      <c r="E30" s="6">
        <v>8270.2800000000007</v>
      </c>
      <c r="F30" s="8">
        <v>148.04</v>
      </c>
      <c r="G30" s="4"/>
    </row>
    <row r="31" spans="1:7" s="3" customFormat="1" ht="12.75" x14ac:dyDescent="0.2">
      <c r="A31" s="5" t="s">
        <v>35</v>
      </c>
      <c r="B31" s="6">
        <v>54297.72</v>
      </c>
      <c r="C31" s="5"/>
      <c r="D31" s="5"/>
      <c r="E31" s="6">
        <v>56919.68</v>
      </c>
      <c r="F31" s="8">
        <v>104.83</v>
      </c>
      <c r="G31" s="4"/>
    </row>
    <row r="32" spans="1:7" s="3" customFormat="1" ht="12.75" x14ac:dyDescent="0.2">
      <c r="A32" s="5" t="s">
        <v>36</v>
      </c>
      <c r="B32" s="6">
        <v>23439.7</v>
      </c>
      <c r="C32" s="5"/>
      <c r="D32" s="5"/>
      <c r="E32" s="6">
        <v>33657.21</v>
      </c>
      <c r="F32" s="8">
        <v>143.59</v>
      </c>
      <c r="G32" s="4"/>
    </row>
    <row r="33" spans="1:7" s="3" customFormat="1" ht="25.5" x14ac:dyDescent="0.2">
      <c r="A33" s="5" t="s">
        <v>37</v>
      </c>
      <c r="B33" s="6">
        <v>1618.57</v>
      </c>
      <c r="C33" s="5"/>
      <c r="D33" s="5"/>
      <c r="E33" s="6">
        <v>1472.26</v>
      </c>
      <c r="F33" s="8">
        <v>90.96</v>
      </c>
      <c r="G33" s="4"/>
    </row>
    <row r="34" spans="1:7" s="3" customFormat="1" ht="12.75" x14ac:dyDescent="0.2">
      <c r="A34" s="5" t="s">
        <v>38</v>
      </c>
      <c r="B34" s="6">
        <v>1223.75</v>
      </c>
      <c r="C34" s="5"/>
      <c r="D34" s="5"/>
      <c r="E34" s="5"/>
      <c r="F34" s="5"/>
      <c r="G34" s="4"/>
    </row>
    <row r="35" spans="1:7" s="3" customFormat="1" ht="12.75" x14ac:dyDescent="0.2">
      <c r="A35" s="5" t="s">
        <v>39</v>
      </c>
      <c r="B35" s="8">
        <v>716.43</v>
      </c>
      <c r="C35" s="5"/>
      <c r="D35" s="5"/>
      <c r="E35" s="8">
        <v>344.88</v>
      </c>
      <c r="F35" s="8">
        <v>48.14</v>
      </c>
      <c r="G35" s="4"/>
    </row>
    <row r="36" spans="1:7" s="3" customFormat="1" ht="12.75" x14ac:dyDescent="0.2">
      <c r="A36" s="5" t="s">
        <v>40</v>
      </c>
      <c r="B36" s="6">
        <v>39608.410000000003</v>
      </c>
      <c r="C36" s="6">
        <v>93524</v>
      </c>
      <c r="D36" s="6">
        <v>93524</v>
      </c>
      <c r="E36" s="6">
        <v>48494.14</v>
      </c>
      <c r="F36" s="8">
        <v>122.43</v>
      </c>
      <c r="G36" s="7">
        <v>51.85</v>
      </c>
    </row>
    <row r="37" spans="1:7" s="3" customFormat="1" ht="12.75" x14ac:dyDescent="0.2">
      <c r="A37" s="5" t="s">
        <v>41</v>
      </c>
      <c r="B37" s="6">
        <v>5036.13</v>
      </c>
      <c r="C37" s="5"/>
      <c r="D37" s="5"/>
      <c r="E37" s="6">
        <v>4818.4799999999996</v>
      </c>
      <c r="F37" s="8">
        <v>95.68</v>
      </c>
      <c r="G37" s="4"/>
    </row>
    <row r="38" spans="1:7" s="3" customFormat="1" ht="12.75" x14ac:dyDescent="0.2">
      <c r="A38" s="5" t="s">
        <v>42</v>
      </c>
      <c r="B38" s="6">
        <v>13667.49</v>
      </c>
      <c r="C38" s="5"/>
      <c r="D38" s="5"/>
      <c r="E38" s="6">
        <v>2540.59</v>
      </c>
      <c r="F38" s="8">
        <v>18.59</v>
      </c>
      <c r="G38" s="4"/>
    </row>
    <row r="39" spans="1:7" s="3" customFormat="1" ht="12.75" x14ac:dyDescent="0.2">
      <c r="A39" s="5" t="s">
        <v>43</v>
      </c>
      <c r="B39" s="6">
        <v>8959.06</v>
      </c>
      <c r="C39" s="5"/>
      <c r="D39" s="5"/>
      <c r="E39" s="6">
        <v>11405.74</v>
      </c>
      <c r="F39" s="8">
        <v>127.31</v>
      </c>
      <c r="G39" s="4"/>
    </row>
    <row r="40" spans="1:7" s="3" customFormat="1" ht="12.75" x14ac:dyDescent="0.2">
      <c r="A40" s="5" t="s">
        <v>44</v>
      </c>
      <c r="B40" s="6">
        <v>1330</v>
      </c>
      <c r="C40" s="5"/>
      <c r="D40" s="5"/>
      <c r="E40" s="6">
        <v>3813</v>
      </c>
      <c r="F40" s="8">
        <v>286.69</v>
      </c>
      <c r="G40" s="4"/>
    </row>
    <row r="41" spans="1:7" s="3" customFormat="1" ht="12.75" x14ac:dyDescent="0.2">
      <c r="A41" s="5" t="s">
        <v>45</v>
      </c>
      <c r="B41" s="8">
        <v>382.88</v>
      </c>
      <c r="C41" s="5"/>
      <c r="D41" s="5"/>
      <c r="E41" s="8">
        <v>562.66999999999996</v>
      </c>
      <c r="F41" s="8">
        <v>146.96</v>
      </c>
      <c r="G41" s="4"/>
    </row>
    <row r="42" spans="1:7" s="3" customFormat="1" ht="12.75" x14ac:dyDescent="0.2">
      <c r="A42" s="5" t="s">
        <v>46</v>
      </c>
      <c r="B42" s="6">
        <v>4032.44</v>
      </c>
      <c r="C42" s="5"/>
      <c r="D42" s="5"/>
      <c r="E42" s="6">
        <v>17459.63</v>
      </c>
      <c r="F42" s="8">
        <v>432.98</v>
      </c>
      <c r="G42" s="4"/>
    </row>
    <row r="43" spans="1:7" s="3" customFormat="1" ht="12.75" x14ac:dyDescent="0.2">
      <c r="A43" s="5" t="s">
        <v>47</v>
      </c>
      <c r="B43" s="6">
        <v>5543.76</v>
      </c>
      <c r="C43" s="5"/>
      <c r="D43" s="5"/>
      <c r="E43" s="6">
        <v>7267.89</v>
      </c>
      <c r="F43" s="8">
        <v>131.1</v>
      </c>
      <c r="G43" s="4"/>
    </row>
    <row r="44" spans="1:7" s="3" customFormat="1" ht="12.75" x14ac:dyDescent="0.2">
      <c r="A44" s="5" t="s">
        <v>48</v>
      </c>
      <c r="B44" s="8">
        <v>656.65</v>
      </c>
      <c r="C44" s="5"/>
      <c r="D44" s="5"/>
      <c r="E44" s="8">
        <v>626.14</v>
      </c>
      <c r="F44" s="8">
        <v>95.35</v>
      </c>
      <c r="G44" s="4"/>
    </row>
    <row r="45" spans="1:7" s="3" customFormat="1" ht="12.75" x14ac:dyDescent="0.2">
      <c r="A45" s="5" t="s">
        <v>49</v>
      </c>
      <c r="B45" s="6">
        <v>7588.06</v>
      </c>
      <c r="C45" s="6">
        <v>18846</v>
      </c>
      <c r="D45" s="6">
        <v>18846</v>
      </c>
      <c r="E45" s="6">
        <v>8262.09</v>
      </c>
      <c r="F45" s="8">
        <v>108.88</v>
      </c>
      <c r="G45" s="7">
        <v>43.84</v>
      </c>
    </row>
    <row r="46" spans="1:7" s="3" customFormat="1" ht="12.75" x14ac:dyDescent="0.2">
      <c r="A46" s="5" t="s">
        <v>50</v>
      </c>
      <c r="B46" s="8">
        <v>324.08</v>
      </c>
      <c r="C46" s="5"/>
      <c r="D46" s="5"/>
      <c r="E46" s="8">
        <v>158.51</v>
      </c>
      <c r="F46" s="8">
        <v>48.91</v>
      </c>
      <c r="G46" s="4"/>
    </row>
    <row r="47" spans="1:7" s="3" customFormat="1" ht="12.75" x14ac:dyDescent="0.2">
      <c r="A47" s="5" t="s">
        <v>51</v>
      </c>
      <c r="B47" s="8">
        <v>174.11</v>
      </c>
      <c r="C47" s="5"/>
      <c r="D47" s="5"/>
      <c r="E47" s="6">
        <v>1370.38</v>
      </c>
      <c r="F47" s="8">
        <v>787.08</v>
      </c>
      <c r="G47" s="4"/>
    </row>
    <row r="48" spans="1:7" s="3" customFormat="1" ht="12.75" x14ac:dyDescent="0.2">
      <c r="A48" s="5" t="s">
        <v>52</v>
      </c>
      <c r="B48" s="8">
        <v>65</v>
      </c>
      <c r="C48" s="5"/>
      <c r="D48" s="5"/>
      <c r="E48" s="8">
        <v>50</v>
      </c>
      <c r="F48" s="8">
        <v>76.92</v>
      </c>
      <c r="G48" s="4"/>
    </row>
    <row r="49" spans="1:7" s="3" customFormat="1" ht="12.75" x14ac:dyDescent="0.2">
      <c r="A49" s="5" t="s">
        <v>53</v>
      </c>
      <c r="B49" s="8">
        <v>939.04</v>
      </c>
      <c r="C49" s="5"/>
      <c r="D49" s="5"/>
      <c r="E49" s="6">
        <v>1003.54</v>
      </c>
      <c r="F49" s="8">
        <v>106.87</v>
      </c>
      <c r="G49" s="4"/>
    </row>
    <row r="50" spans="1:7" s="3" customFormat="1" ht="12.75" x14ac:dyDescent="0.2">
      <c r="A50" s="5" t="s">
        <v>54</v>
      </c>
      <c r="B50" s="6">
        <v>6085.83</v>
      </c>
      <c r="C50" s="5"/>
      <c r="D50" s="5"/>
      <c r="E50" s="6">
        <v>5679.66</v>
      </c>
      <c r="F50" s="8">
        <v>93.33</v>
      </c>
      <c r="G50" s="4"/>
    </row>
    <row r="51" spans="1:7" s="3" customFormat="1" ht="12.75" x14ac:dyDescent="0.2">
      <c r="A51" s="5" t="s">
        <v>55</v>
      </c>
      <c r="B51" s="8">
        <v>272.67</v>
      </c>
      <c r="C51" s="5"/>
      <c r="D51" s="5"/>
      <c r="E51" s="5"/>
      <c r="F51" s="5"/>
      <c r="G51" s="4"/>
    </row>
    <row r="52" spans="1:7" s="3" customFormat="1" ht="12.75" x14ac:dyDescent="0.2">
      <c r="A52" s="5" t="s">
        <v>56</v>
      </c>
      <c r="B52" s="8">
        <v>272.67</v>
      </c>
      <c r="C52" s="5"/>
      <c r="D52" s="5"/>
      <c r="E52" s="5"/>
      <c r="F52" s="5"/>
      <c r="G52" s="4"/>
    </row>
    <row r="53" spans="1:7" s="3" customFormat="1" ht="12.75" x14ac:dyDescent="0.2">
      <c r="A53" s="5" t="s">
        <v>57</v>
      </c>
      <c r="B53" s="6">
        <v>12998.01</v>
      </c>
      <c r="C53" s="5"/>
      <c r="D53" s="5"/>
      <c r="E53" s="5"/>
      <c r="F53" s="5"/>
      <c r="G53" s="4"/>
    </row>
    <row r="54" spans="1:7" s="3" customFormat="1" ht="12.75" x14ac:dyDescent="0.2">
      <c r="A54" s="5" t="s">
        <v>58</v>
      </c>
      <c r="B54" s="6">
        <v>12998.01</v>
      </c>
      <c r="C54" s="5"/>
      <c r="D54" s="5"/>
      <c r="E54" s="5"/>
      <c r="F54" s="5"/>
      <c r="G54" s="4"/>
    </row>
    <row r="55" spans="1:7" s="3" customFormat="1" ht="12.75" x14ac:dyDescent="0.2">
      <c r="A55" s="5" t="s">
        <v>59</v>
      </c>
      <c r="B55" s="5"/>
      <c r="C55" s="6">
        <v>10679</v>
      </c>
      <c r="D55" s="6">
        <v>10679</v>
      </c>
      <c r="E55" s="6">
        <v>1495</v>
      </c>
      <c r="F55" s="5"/>
      <c r="G55" s="7">
        <v>14</v>
      </c>
    </row>
    <row r="56" spans="1:7" s="3" customFormat="1" ht="12.75" x14ac:dyDescent="0.2">
      <c r="A56" s="5" t="s">
        <v>60</v>
      </c>
      <c r="B56" s="5"/>
      <c r="C56" s="5"/>
      <c r="D56" s="5"/>
      <c r="E56" s="6">
        <v>1495</v>
      </c>
      <c r="F56" s="5"/>
      <c r="G56" s="4"/>
    </row>
    <row r="57" spans="1:7" s="3" customFormat="1" ht="12.75" x14ac:dyDescent="0.2">
      <c r="A57" s="59" t="s">
        <v>61</v>
      </c>
      <c r="B57" s="60">
        <v>563262.97</v>
      </c>
      <c r="C57" s="60">
        <v>1140828</v>
      </c>
      <c r="D57" s="78">
        <v>1140828</v>
      </c>
      <c r="E57" s="60">
        <v>570247.51</v>
      </c>
      <c r="F57" s="61">
        <v>101.24</v>
      </c>
      <c r="G57" s="62">
        <v>49.99</v>
      </c>
    </row>
    <row r="59" spans="1:7" ht="15" x14ac:dyDescent="0.25">
      <c r="A59"/>
      <c r="B59"/>
      <c r="C59" s="15" t="s">
        <v>138</v>
      </c>
      <c r="D59" s="16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30" x14ac:dyDescent="0.25">
      <c r="A61" s="9"/>
      <c r="B61" s="57" t="s">
        <v>62</v>
      </c>
      <c r="C61" s="11" t="s">
        <v>76</v>
      </c>
      <c r="D61" s="11" t="s">
        <v>77</v>
      </c>
      <c r="E61" s="57" t="s">
        <v>78</v>
      </c>
      <c r="F61" s="11" t="s">
        <v>63</v>
      </c>
      <c r="G61" s="11" t="s">
        <v>64</v>
      </c>
    </row>
    <row r="62" spans="1:7" ht="15" x14ac:dyDescent="0.25">
      <c r="A62" s="12" t="s">
        <v>65</v>
      </c>
      <c r="B62" s="63">
        <f>SUM(B64+B63+B64)</f>
        <v>493474.72</v>
      </c>
      <c r="C62" s="63">
        <f t="shared" ref="C62:E62" si="0">SUM(C64+C63+C64)</f>
        <v>1103663</v>
      </c>
      <c r="D62" s="63">
        <f t="shared" si="0"/>
        <v>1103663</v>
      </c>
      <c r="E62" s="63">
        <f t="shared" si="0"/>
        <v>617928.76</v>
      </c>
      <c r="F62" s="63">
        <f>SUM(E62*100/B62)</f>
        <v>125.21994237111073</v>
      </c>
      <c r="G62" s="63">
        <f>SUM(E62*100/D62)</f>
        <v>55.988898785227015</v>
      </c>
    </row>
    <row r="63" spans="1:7" ht="15" x14ac:dyDescent="0.25">
      <c r="A63" s="12" t="s">
        <v>66</v>
      </c>
      <c r="B63" s="13">
        <f>SUM(B17)</f>
        <v>493474.72</v>
      </c>
      <c r="C63" s="13">
        <f>SUM(C17)</f>
        <v>1103663</v>
      </c>
      <c r="D63" s="13">
        <f>SUM(D17)</f>
        <v>1103663</v>
      </c>
      <c r="E63" s="13">
        <f>SUM(E17)</f>
        <v>617928.76</v>
      </c>
      <c r="F63" s="13">
        <f t="shared" ref="F63:F68" si="1">SUM(E63*100/B63)</f>
        <v>125.21994237111073</v>
      </c>
      <c r="G63" s="13">
        <f t="shared" ref="G63:G68" si="2">SUM(E63*100/D63)</f>
        <v>55.988898785227015</v>
      </c>
    </row>
    <row r="64" spans="1:7" ht="15" x14ac:dyDescent="0.25">
      <c r="A64" s="12" t="s">
        <v>67</v>
      </c>
      <c r="B64" s="13">
        <v>0</v>
      </c>
      <c r="C64" s="13">
        <v>0</v>
      </c>
      <c r="D64" s="13">
        <v>0</v>
      </c>
      <c r="E64" s="13">
        <v>0</v>
      </c>
      <c r="F64" s="13"/>
      <c r="G64" s="13">
        <v>0</v>
      </c>
    </row>
    <row r="65" spans="1:7" ht="15" x14ac:dyDescent="0.25">
      <c r="A65" s="12" t="s">
        <v>68</v>
      </c>
      <c r="B65" s="13">
        <f>SUM(B66+B67)</f>
        <v>563262.97</v>
      </c>
      <c r="C65" s="13">
        <f t="shared" ref="C65:E65" si="3">SUM(C66+C67)</f>
        <v>1140828</v>
      </c>
      <c r="D65" s="13">
        <f t="shared" si="3"/>
        <v>1140828</v>
      </c>
      <c r="E65" s="13">
        <f t="shared" si="3"/>
        <v>570247.51</v>
      </c>
      <c r="F65" s="13">
        <f t="shared" si="1"/>
        <v>101.24001405595685</v>
      </c>
      <c r="G65" s="13">
        <f t="shared" si="2"/>
        <v>49.985406213732482</v>
      </c>
    </row>
    <row r="66" spans="1:7" ht="15" x14ac:dyDescent="0.25">
      <c r="A66" s="12" t="s">
        <v>69</v>
      </c>
      <c r="B66" s="13">
        <f>SUM(B57-B67)</f>
        <v>563262.97</v>
      </c>
      <c r="C66" s="13">
        <f>SUM(C57-C67)</f>
        <v>1130149</v>
      </c>
      <c r="D66" s="13">
        <f>SUM(D57-D67)</f>
        <v>1130149</v>
      </c>
      <c r="E66" s="13">
        <f>SUM(E57-E67)</f>
        <v>568752.51</v>
      </c>
      <c r="F66" s="13">
        <f t="shared" si="1"/>
        <v>100.97459628847962</v>
      </c>
      <c r="G66" s="13">
        <f t="shared" si="2"/>
        <v>50.325444697999998</v>
      </c>
    </row>
    <row r="67" spans="1:7" ht="15" x14ac:dyDescent="0.25">
      <c r="A67" s="12" t="s">
        <v>70</v>
      </c>
      <c r="B67" s="13">
        <f>SUM(B55)</f>
        <v>0</v>
      </c>
      <c r="C67" s="13">
        <f>SUM(C55)</f>
        <v>10679</v>
      </c>
      <c r="D67" s="13">
        <f>SUM(D55)</f>
        <v>10679</v>
      </c>
      <c r="E67" s="13">
        <f>SUM(E55)</f>
        <v>1495</v>
      </c>
      <c r="F67" s="13">
        <v>0</v>
      </c>
      <c r="G67" s="13">
        <f t="shared" si="2"/>
        <v>13.999438149639479</v>
      </c>
    </row>
    <row r="68" spans="1:7" ht="15" x14ac:dyDescent="0.25">
      <c r="A68" s="12" t="s">
        <v>71</v>
      </c>
      <c r="B68" s="13">
        <f>SUM(B62-B65)</f>
        <v>-69788.25</v>
      </c>
      <c r="C68" s="13">
        <f t="shared" ref="C68:E68" si="4">SUM(C62-C65)</f>
        <v>-37165</v>
      </c>
      <c r="D68" s="13">
        <f t="shared" si="4"/>
        <v>-37165</v>
      </c>
      <c r="E68" s="13">
        <f t="shared" si="4"/>
        <v>47681.25</v>
      </c>
      <c r="F68" s="13">
        <f t="shared" si="1"/>
        <v>-68.322747740486406</v>
      </c>
      <c r="G68" s="13">
        <f t="shared" si="2"/>
        <v>-128.29611193327054</v>
      </c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 s="15" t="s">
        <v>139</v>
      </c>
      <c r="D72" s="15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30" x14ac:dyDescent="0.25">
      <c r="A74" s="9"/>
      <c r="B74" s="57" t="s">
        <v>79</v>
      </c>
      <c r="C74" s="11" t="s">
        <v>76</v>
      </c>
      <c r="D74" s="11" t="s">
        <v>77</v>
      </c>
      <c r="E74" s="10" t="s">
        <v>78</v>
      </c>
      <c r="F74" s="11" t="s">
        <v>63</v>
      </c>
      <c r="G74" s="11" t="s">
        <v>64</v>
      </c>
    </row>
    <row r="75" spans="1:7" ht="15" x14ac:dyDescent="0.25">
      <c r="A75" s="12" t="s">
        <v>72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5" x14ac:dyDescent="0.25">
      <c r="A76" s="12" t="s">
        <v>73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5" x14ac:dyDescent="0.25">
      <c r="A77" s="12" t="s">
        <v>74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  <row r="81" spans="1:7" ht="15" x14ac:dyDescent="0.25">
      <c r="A81"/>
      <c r="B81" s="75" t="s">
        <v>140</v>
      </c>
      <c r="C81" s="76"/>
      <c r="D81" s="76"/>
      <c r="E81" s="76"/>
      <c r="F81" s="76"/>
      <c r="G81"/>
    </row>
    <row r="82" spans="1:7" ht="15" x14ac:dyDescent="0.25">
      <c r="A82"/>
      <c r="B82"/>
      <c r="C82"/>
      <c r="D82"/>
      <c r="E82"/>
      <c r="F82"/>
      <c r="G82"/>
    </row>
    <row r="83" spans="1:7" ht="30" x14ac:dyDescent="0.25">
      <c r="A83" s="9"/>
      <c r="B83" s="57" t="s">
        <v>79</v>
      </c>
      <c r="C83" s="11" t="s">
        <v>76</v>
      </c>
      <c r="D83" s="11" t="s">
        <v>77</v>
      </c>
      <c r="E83" s="57" t="s">
        <v>78</v>
      </c>
      <c r="F83" s="11" t="s">
        <v>63</v>
      </c>
      <c r="G83" s="11" t="s">
        <v>64</v>
      </c>
    </row>
    <row r="84" spans="1:7" ht="15" x14ac:dyDescent="0.25">
      <c r="A84" s="12" t="s">
        <v>75</v>
      </c>
      <c r="B84" s="13">
        <f>SUM(B68)</f>
        <v>-69788.25</v>
      </c>
      <c r="C84" s="13">
        <f t="shared" ref="C84:E84" si="5">SUM(C68)</f>
        <v>-37165</v>
      </c>
      <c r="D84" s="13">
        <f t="shared" si="5"/>
        <v>-37165</v>
      </c>
      <c r="E84" s="63">
        <f t="shared" si="5"/>
        <v>47681.25</v>
      </c>
      <c r="F84" s="13">
        <f>SUM(E84*100/B84)</f>
        <v>-68.322747740486406</v>
      </c>
      <c r="G84" s="13">
        <f>SUM(E84*100/D84)</f>
        <v>-128.29611193327054</v>
      </c>
    </row>
  </sheetData>
  <mergeCells count="2">
    <mergeCell ref="A1:G1"/>
    <mergeCell ref="B81:F81"/>
  </mergeCells>
  <pageMargins left="0.74803149606299213" right="0.74803149606299213" top="0.98425196850393704" bottom="0.98425196850393704" header="0.51181102362204722" footer="0.5118110236220472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B886-C621-4F8E-B0F7-E2F063B0752D}">
  <dimension ref="A1:H28"/>
  <sheetViews>
    <sheetView tabSelected="1" topLeftCell="A13" workbookViewId="0">
      <selection activeCell="H13" sqref="H13"/>
    </sheetView>
  </sheetViews>
  <sheetFormatPr defaultRowHeight="15" x14ac:dyDescent="0.25"/>
  <cols>
    <col min="1" max="1" width="8.7109375" customWidth="1"/>
    <col min="2" max="2" width="19.42578125" customWidth="1"/>
    <col min="3" max="3" width="19" customWidth="1"/>
    <col min="4" max="4" width="22.7109375" customWidth="1"/>
    <col min="5" max="5" width="19.42578125" customWidth="1"/>
    <col min="6" max="6" width="19.5703125" customWidth="1"/>
    <col min="7" max="7" width="12.140625" bestFit="1" customWidth="1"/>
    <col min="8" max="8" width="10.85546875" customWidth="1"/>
  </cols>
  <sheetData>
    <row r="1" spans="1:8" x14ac:dyDescent="0.25">
      <c r="A1" s="17"/>
      <c r="B1" s="17"/>
      <c r="C1" s="17"/>
      <c r="D1" s="18" t="s">
        <v>80</v>
      </c>
      <c r="E1" s="19"/>
      <c r="F1" s="20"/>
      <c r="G1" s="17"/>
      <c r="H1" s="17"/>
    </row>
    <row r="2" spans="1:8" x14ac:dyDescent="0.25">
      <c r="A2" s="17"/>
      <c r="B2" s="17"/>
      <c r="C2" s="66" t="s">
        <v>81</v>
      </c>
      <c r="D2" s="66"/>
      <c r="E2" s="66"/>
      <c r="F2" s="20"/>
      <c r="G2" s="17"/>
      <c r="H2" s="17"/>
    </row>
    <row r="3" spans="1:8" ht="15.75" thickBot="1" x14ac:dyDescent="0.3">
      <c r="A3" s="17"/>
      <c r="B3" s="17"/>
      <c r="C3" s="17"/>
      <c r="D3" s="17"/>
      <c r="E3" s="17"/>
      <c r="F3" s="17"/>
      <c r="G3" s="17"/>
      <c r="H3" s="17"/>
    </row>
    <row r="4" spans="1:8" ht="75" customHeight="1" thickBot="1" x14ac:dyDescent="0.3">
      <c r="A4" s="21" t="s">
        <v>82</v>
      </c>
      <c r="B4" s="22" t="s">
        <v>83</v>
      </c>
      <c r="C4" s="23" t="s">
        <v>84</v>
      </c>
      <c r="D4" s="49" t="s">
        <v>85</v>
      </c>
      <c r="E4" s="48" t="s">
        <v>86</v>
      </c>
      <c r="F4" s="48" t="s">
        <v>98</v>
      </c>
      <c r="G4" s="24" t="s">
        <v>87</v>
      </c>
      <c r="H4" s="23" t="s">
        <v>88</v>
      </c>
    </row>
    <row r="5" spans="1:8" ht="15.75" thickBot="1" x14ac:dyDescent="0.3">
      <c r="A5" s="25"/>
      <c r="B5" s="26"/>
      <c r="C5" s="27">
        <v>1</v>
      </c>
      <c r="D5" s="28">
        <v>2</v>
      </c>
      <c r="E5" s="29">
        <v>3</v>
      </c>
      <c r="F5" s="30">
        <v>4</v>
      </c>
      <c r="G5" s="31">
        <v>5</v>
      </c>
      <c r="H5" s="32">
        <v>6</v>
      </c>
    </row>
    <row r="6" spans="1:8" x14ac:dyDescent="0.25">
      <c r="A6" s="33">
        <v>1</v>
      </c>
      <c r="B6" s="70" t="s">
        <v>89</v>
      </c>
      <c r="C6" s="71"/>
      <c r="D6" s="71"/>
      <c r="E6" s="71"/>
      <c r="F6" s="71"/>
      <c r="G6" s="71"/>
      <c r="H6" s="72"/>
    </row>
    <row r="7" spans="1:8" x14ac:dyDescent="0.25">
      <c r="A7" s="38"/>
      <c r="B7" s="39" t="s">
        <v>90</v>
      </c>
      <c r="C7" s="40">
        <v>0</v>
      </c>
      <c r="D7" s="35">
        <v>0</v>
      </c>
      <c r="E7" s="35">
        <v>0</v>
      </c>
      <c r="F7" s="35">
        <v>0</v>
      </c>
      <c r="G7" s="36">
        <v>0</v>
      </c>
      <c r="H7" s="37">
        <v>0</v>
      </c>
    </row>
    <row r="8" spans="1:8" x14ac:dyDescent="0.25">
      <c r="A8" s="38"/>
      <c r="B8" s="39" t="s">
        <v>91</v>
      </c>
      <c r="C8" s="40">
        <v>0</v>
      </c>
      <c r="D8" s="35">
        <v>0</v>
      </c>
      <c r="E8" s="35">
        <v>0</v>
      </c>
      <c r="F8" s="35">
        <v>0</v>
      </c>
      <c r="G8" s="36">
        <v>0</v>
      </c>
      <c r="H8" s="37">
        <v>0</v>
      </c>
    </row>
    <row r="9" spans="1:8" x14ac:dyDescent="0.25">
      <c r="A9" s="38"/>
      <c r="B9" s="39" t="s">
        <v>92</v>
      </c>
      <c r="C9" s="40">
        <v>0</v>
      </c>
      <c r="D9" s="40">
        <f t="shared" ref="D9:F9" si="0">SUM(D7-D8)</f>
        <v>0</v>
      </c>
      <c r="E9" s="40">
        <v>0</v>
      </c>
      <c r="F9" s="40">
        <f t="shared" si="0"/>
        <v>0</v>
      </c>
      <c r="G9" s="36">
        <v>0</v>
      </c>
      <c r="H9" s="37">
        <v>0</v>
      </c>
    </row>
    <row r="10" spans="1:8" x14ac:dyDescent="0.25">
      <c r="A10" s="33">
        <v>3</v>
      </c>
      <c r="B10" s="67" t="s">
        <v>93</v>
      </c>
      <c r="C10" s="68"/>
      <c r="D10" s="68"/>
      <c r="E10" s="68"/>
      <c r="F10" s="68"/>
      <c r="G10" s="68"/>
      <c r="H10" s="69"/>
    </row>
    <row r="11" spans="1:8" x14ac:dyDescent="0.25">
      <c r="A11" s="38"/>
      <c r="B11" s="39" t="s">
        <v>90</v>
      </c>
      <c r="C11" s="40">
        <v>3084.77</v>
      </c>
      <c r="D11" s="35">
        <v>21000</v>
      </c>
      <c r="E11" s="35">
        <v>23684</v>
      </c>
      <c r="F11" s="35">
        <v>1663.75</v>
      </c>
      <c r="G11" s="36">
        <f t="shared" ref="G11:G28" si="1">SUM(F11/C11*100)</f>
        <v>53.93432897752507</v>
      </c>
      <c r="H11" s="37">
        <f t="shared" ref="H11:H27" si="2">SUM(F11/E11*100)</f>
        <v>7.024784664752576</v>
      </c>
    </row>
    <row r="12" spans="1:8" x14ac:dyDescent="0.25">
      <c r="A12" s="38"/>
      <c r="B12" s="39" t="s">
        <v>91</v>
      </c>
      <c r="C12" s="40">
        <v>5194.83</v>
      </c>
      <c r="D12" s="35">
        <v>21000</v>
      </c>
      <c r="E12" s="35">
        <v>23684</v>
      </c>
      <c r="F12" s="35">
        <v>44.25</v>
      </c>
      <c r="G12" s="36">
        <f t="shared" si="1"/>
        <v>0.85180843261473427</v>
      </c>
      <c r="H12" s="37">
        <f t="shared" si="2"/>
        <v>0.18683499408883633</v>
      </c>
    </row>
    <row r="13" spans="1:8" x14ac:dyDescent="0.25">
      <c r="A13" s="38"/>
      <c r="B13" s="39" t="s">
        <v>92</v>
      </c>
      <c r="C13" s="40">
        <f>SUM(C11-C12)</f>
        <v>-2110.06</v>
      </c>
      <c r="D13" s="40">
        <f t="shared" ref="D13:F13" si="3">SUM(D11-D12)</f>
        <v>0</v>
      </c>
      <c r="E13" s="40">
        <f t="shared" si="3"/>
        <v>0</v>
      </c>
      <c r="F13" s="40">
        <f t="shared" si="3"/>
        <v>1619.5</v>
      </c>
      <c r="G13" s="36">
        <f t="shared" si="1"/>
        <v>-76.75137199890051</v>
      </c>
      <c r="H13" s="37">
        <v>0</v>
      </c>
    </row>
    <row r="14" spans="1:8" ht="27.75" customHeight="1" x14ac:dyDescent="0.25">
      <c r="A14" s="33">
        <v>4</v>
      </c>
      <c r="B14" s="67" t="s">
        <v>94</v>
      </c>
      <c r="C14" s="68"/>
      <c r="D14" s="68"/>
      <c r="E14" s="68"/>
      <c r="F14" s="68"/>
      <c r="G14" s="68"/>
      <c r="H14" s="69"/>
    </row>
    <row r="15" spans="1:8" x14ac:dyDescent="0.25">
      <c r="A15" s="38"/>
      <c r="B15" s="39" t="s">
        <v>90</v>
      </c>
      <c r="C15" s="40">
        <v>73761.3</v>
      </c>
      <c r="D15" s="35">
        <v>127102</v>
      </c>
      <c r="E15" s="35">
        <v>144246.6</v>
      </c>
      <c r="F15" s="35">
        <v>87480.27</v>
      </c>
      <c r="G15" s="36">
        <f t="shared" si="1"/>
        <v>118.59914345327427</v>
      </c>
      <c r="H15" s="37">
        <f t="shared" si="2"/>
        <v>60.646330658746891</v>
      </c>
    </row>
    <row r="16" spans="1:8" x14ac:dyDescent="0.25">
      <c r="A16" s="38"/>
      <c r="B16" s="39" t="s">
        <v>91</v>
      </c>
      <c r="C16" s="40">
        <v>73793.7</v>
      </c>
      <c r="D16" s="35">
        <v>127102</v>
      </c>
      <c r="E16" s="35">
        <v>144246.6</v>
      </c>
      <c r="F16" s="35">
        <v>69985.539999999994</v>
      </c>
      <c r="G16" s="36">
        <f t="shared" si="1"/>
        <v>94.839451064250738</v>
      </c>
      <c r="H16" s="37">
        <f t="shared" si="2"/>
        <v>48.517982399585144</v>
      </c>
    </row>
    <row r="17" spans="1:8" x14ac:dyDescent="0.25">
      <c r="A17" s="38"/>
      <c r="B17" s="39" t="s">
        <v>92</v>
      </c>
      <c r="C17" s="40">
        <f>SUM(C15-C16)</f>
        <v>-32.399999999994179</v>
      </c>
      <c r="D17" s="40">
        <f t="shared" ref="D17:F17" si="4">SUM(D15-D16)</f>
        <v>0</v>
      </c>
      <c r="E17" s="40">
        <f>SUM(E15-E16)</f>
        <v>0</v>
      </c>
      <c r="F17" s="40">
        <f t="shared" si="4"/>
        <v>17494.73000000001</v>
      </c>
      <c r="G17" s="36">
        <v>0</v>
      </c>
      <c r="H17" s="37">
        <v>0</v>
      </c>
    </row>
    <row r="18" spans="1:8" x14ac:dyDescent="0.25">
      <c r="A18" s="33">
        <v>5</v>
      </c>
      <c r="B18" s="67" t="s">
        <v>89</v>
      </c>
      <c r="C18" s="68"/>
      <c r="D18" s="68"/>
      <c r="E18" s="68"/>
      <c r="F18" s="68"/>
      <c r="G18" s="68"/>
      <c r="H18" s="69"/>
    </row>
    <row r="19" spans="1:8" x14ac:dyDescent="0.25">
      <c r="A19" s="38"/>
      <c r="B19" s="39" t="s">
        <v>90</v>
      </c>
      <c r="C19" s="40">
        <v>416628.65</v>
      </c>
      <c r="D19" s="35">
        <v>967268.4</v>
      </c>
      <c r="E19" s="35">
        <v>972897.4</v>
      </c>
      <c r="F19" s="35">
        <v>528784.93999999994</v>
      </c>
      <c r="G19" s="36">
        <f t="shared" si="1"/>
        <v>126.91996577767755</v>
      </c>
      <c r="H19" s="37">
        <f t="shared" si="2"/>
        <v>54.351562662208778</v>
      </c>
    </row>
    <row r="20" spans="1:8" x14ac:dyDescent="0.25">
      <c r="A20" s="38"/>
      <c r="B20" s="39" t="s">
        <v>91</v>
      </c>
      <c r="C20" s="40">
        <v>484274.44</v>
      </c>
      <c r="D20" s="35">
        <v>967268.4</v>
      </c>
      <c r="E20" s="35">
        <v>972897.4</v>
      </c>
      <c r="F20" s="35">
        <v>500217.72</v>
      </c>
      <c r="G20" s="36">
        <f t="shared" si="1"/>
        <v>103.29219935704226</v>
      </c>
      <c r="H20" s="37">
        <f t="shared" si="2"/>
        <v>51.415259204105176</v>
      </c>
    </row>
    <row r="21" spans="1:8" x14ac:dyDescent="0.25">
      <c r="A21" s="38"/>
      <c r="B21" s="39" t="s">
        <v>92</v>
      </c>
      <c r="C21" s="40">
        <f>SUM(C19-C20)</f>
        <v>-67645.789999999979</v>
      </c>
      <c r="D21" s="40">
        <f t="shared" ref="D21:F21" si="5">SUM(D19-D20)</f>
        <v>0</v>
      </c>
      <c r="E21" s="40">
        <f t="shared" si="5"/>
        <v>0</v>
      </c>
      <c r="F21" s="40">
        <f t="shared" si="5"/>
        <v>28567.219999999972</v>
      </c>
      <c r="G21" s="36">
        <v>0</v>
      </c>
      <c r="H21" s="37">
        <v>0</v>
      </c>
    </row>
    <row r="22" spans="1:8" ht="23.25" customHeight="1" x14ac:dyDescent="0.25">
      <c r="A22" s="33">
        <v>7</v>
      </c>
      <c r="B22" s="67" t="s">
        <v>95</v>
      </c>
      <c r="C22" s="68"/>
      <c r="D22" s="68"/>
      <c r="E22" s="68"/>
      <c r="F22" s="68"/>
      <c r="G22" s="68"/>
      <c r="H22" s="69"/>
    </row>
    <row r="23" spans="1:8" x14ac:dyDescent="0.25">
      <c r="A23" s="38"/>
      <c r="B23" s="39" t="s">
        <v>90</v>
      </c>
      <c r="C23" s="40">
        <v>0</v>
      </c>
      <c r="D23" s="35">
        <v>0</v>
      </c>
      <c r="E23" s="35">
        <v>0</v>
      </c>
      <c r="F23" s="35">
        <v>0</v>
      </c>
      <c r="G23" s="36">
        <v>0</v>
      </c>
      <c r="H23" s="37">
        <v>0</v>
      </c>
    </row>
    <row r="24" spans="1:8" x14ac:dyDescent="0.25">
      <c r="A24" s="38"/>
      <c r="B24" s="39" t="s">
        <v>91</v>
      </c>
      <c r="C24" s="40">
        <v>0</v>
      </c>
      <c r="D24" s="35">
        <v>0</v>
      </c>
      <c r="E24" s="35">
        <v>0</v>
      </c>
      <c r="F24" s="35">
        <v>0</v>
      </c>
      <c r="G24" s="36">
        <v>0</v>
      </c>
      <c r="H24" s="37">
        <v>0</v>
      </c>
    </row>
    <row r="25" spans="1:8" x14ac:dyDescent="0.25">
      <c r="A25" s="41"/>
      <c r="B25" s="42" t="s">
        <v>92</v>
      </c>
      <c r="C25" s="40">
        <f>SUM(C23-C24)</f>
        <v>0</v>
      </c>
      <c r="D25" s="43">
        <v>0</v>
      </c>
      <c r="E25" s="43">
        <v>0</v>
      </c>
      <c r="F25" s="43">
        <f>SUM(F23-F24)</f>
        <v>0</v>
      </c>
      <c r="G25" s="36">
        <v>0</v>
      </c>
      <c r="H25" s="37">
        <v>0</v>
      </c>
    </row>
    <row r="26" spans="1:8" x14ac:dyDescent="0.25">
      <c r="A26" s="44"/>
      <c r="B26" s="45" t="s">
        <v>96</v>
      </c>
      <c r="C26" s="34">
        <f>SUM(+C11+C15+C19+C23+C7)</f>
        <v>493474.72000000003</v>
      </c>
      <c r="D26" s="34">
        <f>SUM(+D11+D15+D19+D23+D7)</f>
        <v>1115370.3999999999</v>
      </c>
      <c r="E26" s="34">
        <f>SUM(+E11+E15+E19+E23+E7)</f>
        <v>1140828</v>
      </c>
      <c r="F26" s="34">
        <f>SUM(+F11+F15+F19+F23+F7)</f>
        <v>617928.95999999996</v>
      </c>
      <c r="G26" s="46">
        <f t="shared" si="1"/>
        <v>125.21998290003589</v>
      </c>
      <c r="H26" s="47">
        <f t="shared" si="2"/>
        <v>54.164953875606138</v>
      </c>
    </row>
    <row r="27" spans="1:8" x14ac:dyDescent="0.25">
      <c r="A27" s="44"/>
      <c r="B27" s="45" t="s">
        <v>97</v>
      </c>
      <c r="C27" s="34">
        <f>SUM(C12+C16+C20+C24+C8)</f>
        <v>563262.97</v>
      </c>
      <c r="D27" s="34">
        <f>SUM(D12+D16+D20+D24+D8)</f>
        <v>1115370.3999999999</v>
      </c>
      <c r="E27" s="34">
        <f>SUM(E12+E16+E20+E24+E8)</f>
        <v>1140828</v>
      </c>
      <c r="F27" s="34">
        <f>SUM(F12+F16+F20+F24+F8)</f>
        <v>570247.51</v>
      </c>
      <c r="G27" s="46">
        <f t="shared" si="1"/>
        <v>101.24001405595686</v>
      </c>
      <c r="H27" s="47">
        <f t="shared" si="2"/>
        <v>49.985406213732482</v>
      </c>
    </row>
    <row r="28" spans="1:8" x14ac:dyDescent="0.25">
      <c r="A28" s="44"/>
      <c r="B28" s="45" t="s">
        <v>92</v>
      </c>
      <c r="C28" s="34">
        <f>SUM(C13+C17+C21+C25)</f>
        <v>-69788.249999999971</v>
      </c>
      <c r="D28" s="34">
        <f>SUM(D13+D17+D21+D25)</f>
        <v>0</v>
      </c>
      <c r="E28" s="34">
        <f t="shared" ref="E28:F28" si="6">SUM(E13+E17+E21+E25)</f>
        <v>0</v>
      </c>
      <c r="F28" s="34">
        <f t="shared" si="6"/>
        <v>47681.449999999983</v>
      </c>
      <c r="G28" s="46">
        <f t="shared" si="1"/>
        <v>-68.323034321680225</v>
      </c>
      <c r="H28" s="47">
        <v>0</v>
      </c>
    </row>
  </sheetData>
  <mergeCells count="6">
    <mergeCell ref="C2:E2"/>
    <mergeCell ref="B22:H22"/>
    <mergeCell ref="B14:H14"/>
    <mergeCell ref="B10:H10"/>
    <mergeCell ref="B6:H6"/>
    <mergeCell ref="B18:H1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D5E86-24A9-4437-92E5-7BAB6B31119A}">
  <dimension ref="A1:D125"/>
  <sheetViews>
    <sheetView workbookViewId="0">
      <selection activeCell="C81" sqref="C81"/>
    </sheetView>
  </sheetViews>
  <sheetFormatPr defaultRowHeight="15" x14ac:dyDescent="0.25"/>
  <cols>
    <col min="1" max="1" width="39.7109375" customWidth="1"/>
    <col min="2" max="2" width="15.140625" customWidth="1"/>
    <col min="3" max="3" width="16.7109375" customWidth="1"/>
    <col min="4" max="4" width="17.28515625" customWidth="1"/>
  </cols>
  <sheetData>
    <row r="1" spans="1:4" ht="43.5" customHeight="1" x14ac:dyDescent="0.25">
      <c r="A1" s="73" t="s">
        <v>136</v>
      </c>
      <c r="B1" s="74"/>
      <c r="C1" s="74"/>
      <c r="D1" s="74"/>
    </row>
    <row r="2" spans="1:4" ht="87.75" customHeight="1" x14ac:dyDescent="0.25">
      <c r="A2" s="50" t="s">
        <v>0</v>
      </c>
      <c r="B2" s="50" t="s">
        <v>99</v>
      </c>
      <c r="C2" s="50" t="s">
        <v>135</v>
      </c>
      <c r="D2" s="50" t="s">
        <v>100</v>
      </c>
    </row>
    <row r="3" spans="1:4" x14ac:dyDescent="0.25">
      <c r="A3" s="51" t="s">
        <v>101</v>
      </c>
      <c r="B3" s="52">
        <v>1140828</v>
      </c>
      <c r="C3" s="52">
        <v>570247.51</v>
      </c>
      <c r="D3" s="53">
        <v>49.99</v>
      </c>
    </row>
    <row r="4" spans="1:4" x14ac:dyDescent="0.25">
      <c r="A4" s="51" t="s">
        <v>102</v>
      </c>
      <c r="B4" s="52">
        <v>1140828</v>
      </c>
      <c r="C4" s="52">
        <v>570247.51</v>
      </c>
      <c r="D4" s="53">
        <v>49.99</v>
      </c>
    </row>
    <row r="5" spans="1:4" x14ac:dyDescent="0.25">
      <c r="A5" s="51" t="s">
        <v>103</v>
      </c>
      <c r="B5" s="52">
        <v>169102.4</v>
      </c>
      <c r="C5" s="52">
        <v>101855.82</v>
      </c>
      <c r="D5" s="53">
        <v>60.23</v>
      </c>
    </row>
    <row r="6" spans="1:4" ht="39" x14ac:dyDescent="0.25">
      <c r="A6" s="51" t="s">
        <v>104</v>
      </c>
      <c r="B6" s="52">
        <v>37000</v>
      </c>
      <c r="C6" s="52">
        <v>17308.2</v>
      </c>
      <c r="D6" s="53">
        <v>46.78</v>
      </c>
    </row>
    <row r="7" spans="1:4" x14ac:dyDescent="0.25">
      <c r="A7" s="51" t="s">
        <v>105</v>
      </c>
      <c r="B7" s="52">
        <v>37000</v>
      </c>
      <c r="C7" s="52">
        <v>17308.2</v>
      </c>
      <c r="D7" s="53">
        <v>46.78</v>
      </c>
    </row>
    <row r="8" spans="1:4" x14ac:dyDescent="0.25">
      <c r="A8" s="51" t="s">
        <v>106</v>
      </c>
      <c r="B8" s="52">
        <v>37000</v>
      </c>
      <c r="C8" s="52">
        <v>17308.2</v>
      </c>
      <c r="D8" s="53">
        <v>46.78</v>
      </c>
    </row>
    <row r="9" spans="1:4" ht="39" x14ac:dyDescent="0.25">
      <c r="A9" s="54" t="s">
        <v>107</v>
      </c>
      <c r="B9" s="55">
        <v>37000</v>
      </c>
      <c r="C9" s="55">
        <v>17308.2</v>
      </c>
      <c r="D9" s="56">
        <v>46.78</v>
      </c>
    </row>
    <row r="10" spans="1:4" x14ac:dyDescent="0.25">
      <c r="A10" s="54" t="s">
        <v>108</v>
      </c>
      <c r="B10" s="55">
        <v>37000</v>
      </c>
      <c r="C10" s="55">
        <v>17308.2</v>
      </c>
      <c r="D10" s="56">
        <v>46.78</v>
      </c>
    </row>
    <row r="11" spans="1:4" x14ac:dyDescent="0.25">
      <c r="A11" s="54" t="s">
        <v>109</v>
      </c>
      <c r="B11" s="55">
        <v>37000</v>
      </c>
      <c r="C11" s="55">
        <v>17308.2</v>
      </c>
      <c r="D11" s="56">
        <v>46.78</v>
      </c>
    </row>
    <row r="12" spans="1:4" x14ac:dyDescent="0.25">
      <c r="A12" s="54" t="s">
        <v>28</v>
      </c>
      <c r="B12" s="55">
        <v>20000</v>
      </c>
      <c r="C12" s="55">
        <v>14075.85</v>
      </c>
      <c r="D12" s="56">
        <v>70.38</v>
      </c>
    </row>
    <row r="13" spans="1:4" ht="26.25" x14ac:dyDescent="0.25">
      <c r="A13" s="51" t="s">
        <v>110</v>
      </c>
      <c r="B13" s="51"/>
      <c r="C13" s="52">
        <v>14075.85</v>
      </c>
      <c r="D13" s="51"/>
    </row>
    <row r="14" spans="1:4" x14ac:dyDescent="0.25">
      <c r="A14" s="54" t="s">
        <v>40</v>
      </c>
      <c r="B14" s="55">
        <v>17000</v>
      </c>
      <c r="C14" s="55">
        <v>3232.35</v>
      </c>
      <c r="D14" s="56">
        <v>19.010000000000002</v>
      </c>
    </row>
    <row r="15" spans="1:4" ht="29.25" customHeight="1" x14ac:dyDescent="0.25">
      <c r="A15" s="51" t="s">
        <v>111</v>
      </c>
      <c r="B15" s="51"/>
      <c r="C15" s="52">
        <v>1284.2</v>
      </c>
      <c r="D15" s="51"/>
    </row>
    <row r="16" spans="1:4" x14ac:dyDescent="0.25">
      <c r="A16" s="51" t="s">
        <v>43</v>
      </c>
      <c r="B16" s="51"/>
      <c r="C16" s="52">
        <v>1608.84</v>
      </c>
      <c r="D16" s="51"/>
    </row>
    <row r="17" spans="1:4" x14ac:dyDescent="0.25">
      <c r="A17" s="51" t="s">
        <v>45</v>
      </c>
      <c r="B17" s="51"/>
      <c r="C17" s="53">
        <v>339.31</v>
      </c>
      <c r="D17" s="51"/>
    </row>
    <row r="18" spans="1:4" x14ac:dyDescent="0.25">
      <c r="A18" s="51" t="s">
        <v>112</v>
      </c>
      <c r="B18" s="52">
        <v>5000</v>
      </c>
      <c r="C18" s="51"/>
      <c r="D18" s="51"/>
    </row>
    <row r="19" spans="1:4" x14ac:dyDescent="0.25">
      <c r="A19" s="51" t="s">
        <v>105</v>
      </c>
      <c r="B19" s="52">
        <v>5000</v>
      </c>
      <c r="C19" s="51"/>
      <c r="D19" s="51"/>
    </row>
    <row r="20" spans="1:4" x14ac:dyDescent="0.25">
      <c r="A20" s="51" t="s">
        <v>106</v>
      </c>
      <c r="B20" s="52">
        <v>5000</v>
      </c>
      <c r="C20" s="51"/>
      <c r="D20" s="51"/>
    </row>
    <row r="21" spans="1:4" ht="39" x14ac:dyDescent="0.25">
      <c r="A21" s="54" t="s">
        <v>107</v>
      </c>
      <c r="B21" s="55">
        <v>5000</v>
      </c>
      <c r="C21" s="55">
        <v>0</v>
      </c>
      <c r="D21" s="55">
        <v>0</v>
      </c>
    </row>
    <row r="22" spans="1:4" x14ac:dyDescent="0.25">
      <c r="A22" s="54" t="s">
        <v>108</v>
      </c>
      <c r="B22" s="55">
        <v>5000</v>
      </c>
      <c r="C22" s="54"/>
      <c r="D22" s="54"/>
    </row>
    <row r="23" spans="1:4" x14ac:dyDescent="0.25">
      <c r="A23" s="54" t="s">
        <v>109</v>
      </c>
      <c r="B23" s="55">
        <v>5000</v>
      </c>
      <c r="C23" s="54"/>
      <c r="D23" s="54"/>
    </row>
    <row r="24" spans="1:4" x14ac:dyDescent="0.25">
      <c r="A24" s="54" t="s">
        <v>40</v>
      </c>
      <c r="B24" s="55">
        <v>5000</v>
      </c>
      <c r="C24" s="54"/>
      <c r="D24" s="54"/>
    </row>
    <row r="25" spans="1:4" ht="26.25" x14ac:dyDescent="0.25">
      <c r="A25" s="51" t="s">
        <v>113</v>
      </c>
      <c r="B25" s="52">
        <v>127102.39999999999</v>
      </c>
      <c r="C25" s="52">
        <v>84547.62</v>
      </c>
      <c r="D25" s="53">
        <v>66.52</v>
      </c>
    </row>
    <row r="26" spans="1:4" x14ac:dyDescent="0.25">
      <c r="A26" s="51" t="s">
        <v>105</v>
      </c>
      <c r="B26" s="52">
        <v>127102.39999999999</v>
      </c>
      <c r="C26" s="52">
        <v>84547.62</v>
      </c>
      <c r="D26" s="53">
        <v>66.52</v>
      </c>
    </row>
    <row r="27" spans="1:4" x14ac:dyDescent="0.25">
      <c r="A27" s="51" t="s">
        <v>106</v>
      </c>
      <c r="B27" s="52">
        <v>127102.39999999999</v>
      </c>
      <c r="C27" s="52">
        <v>84547.62</v>
      </c>
      <c r="D27" s="53">
        <v>66.52</v>
      </c>
    </row>
    <row r="28" spans="1:4" ht="26.25" x14ac:dyDescent="0.25">
      <c r="A28" s="54" t="s">
        <v>114</v>
      </c>
      <c r="B28" s="55">
        <v>127102.39999999999</v>
      </c>
      <c r="C28" s="55">
        <v>84547.62</v>
      </c>
      <c r="D28" s="56">
        <v>66.52</v>
      </c>
    </row>
    <row r="29" spans="1:4" x14ac:dyDescent="0.25">
      <c r="A29" s="54" t="s">
        <v>108</v>
      </c>
      <c r="B29" s="55">
        <v>127102.39999999999</v>
      </c>
      <c r="C29" s="55">
        <v>84547.62</v>
      </c>
      <c r="D29" s="56">
        <v>66.52</v>
      </c>
    </row>
    <row r="30" spans="1:4" x14ac:dyDescent="0.25">
      <c r="A30" s="54" t="s">
        <v>109</v>
      </c>
      <c r="B30" s="55">
        <v>127102.39999999999</v>
      </c>
      <c r="C30" s="55">
        <v>84547.62</v>
      </c>
      <c r="D30" s="56">
        <v>66.52</v>
      </c>
    </row>
    <row r="31" spans="1:4" x14ac:dyDescent="0.25">
      <c r="A31" s="54" t="s">
        <v>33</v>
      </c>
      <c r="B31" s="55">
        <v>127102.39999999999</v>
      </c>
      <c r="C31" s="55">
        <v>84547.62</v>
      </c>
      <c r="D31" s="56">
        <v>66.52</v>
      </c>
    </row>
    <row r="32" spans="1:4" ht="26.25" x14ac:dyDescent="0.25">
      <c r="A32" s="51" t="s">
        <v>34</v>
      </c>
      <c r="B32" s="51"/>
      <c r="C32" s="52">
        <v>5583.16</v>
      </c>
      <c r="D32" s="51"/>
    </row>
    <row r="33" spans="1:4" ht="24" customHeight="1" x14ac:dyDescent="0.25">
      <c r="A33" s="51" t="s">
        <v>35</v>
      </c>
      <c r="B33" s="51"/>
      <c r="C33" s="52">
        <v>56919.68</v>
      </c>
      <c r="D33" s="51"/>
    </row>
    <row r="34" spans="1:4" x14ac:dyDescent="0.25">
      <c r="A34" s="51" t="s">
        <v>36</v>
      </c>
      <c r="B34" s="51"/>
      <c r="C34" s="52">
        <v>22044.78</v>
      </c>
      <c r="D34" s="51"/>
    </row>
    <row r="35" spans="1:4" ht="26.25" x14ac:dyDescent="0.25">
      <c r="A35" s="51" t="s">
        <v>134</v>
      </c>
      <c r="B35" s="52">
        <v>23684</v>
      </c>
      <c r="C35" s="53">
        <v>44.25</v>
      </c>
      <c r="D35" s="53">
        <v>0.19</v>
      </c>
    </row>
    <row r="36" spans="1:4" ht="26.25" x14ac:dyDescent="0.25">
      <c r="A36" s="51" t="s">
        <v>115</v>
      </c>
      <c r="B36" s="52">
        <v>23684</v>
      </c>
      <c r="C36" s="53">
        <v>44.25</v>
      </c>
      <c r="D36" s="53">
        <v>0.19</v>
      </c>
    </row>
    <row r="37" spans="1:4" x14ac:dyDescent="0.25">
      <c r="A37" s="51" t="s">
        <v>116</v>
      </c>
      <c r="B37" s="52">
        <v>23684</v>
      </c>
      <c r="C37" s="53">
        <v>44.25</v>
      </c>
      <c r="D37" s="53">
        <v>0.19</v>
      </c>
    </row>
    <row r="38" spans="1:4" x14ac:dyDescent="0.25">
      <c r="A38" s="51" t="s">
        <v>117</v>
      </c>
      <c r="B38" s="52">
        <v>23684</v>
      </c>
      <c r="C38" s="53">
        <v>44.25</v>
      </c>
      <c r="D38" s="53">
        <v>0.19</v>
      </c>
    </row>
    <row r="39" spans="1:4" x14ac:dyDescent="0.25">
      <c r="A39" s="54" t="s">
        <v>108</v>
      </c>
      <c r="B39" s="55">
        <v>19500</v>
      </c>
      <c r="C39" s="56">
        <v>44.25</v>
      </c>
      <c r="D39" s="56">
        <v>0.23</v>
      </c>
    </row>
    <row r="40" spans="1:4" x14ac:dyDescent="0.25">
      <c r="A40" s="54" t="s">
        <v>118</v>
      </c>
      <c r="B40" s="55">
        <v>12900</v>
      </c>
      <c r="C40" s="54"/>
      <c r="D40" s="54"/>
    </row>
    <row r="41" spans="1:4" x14ac:dyDescent="0.25">
      <c r="A41" s="54" t="s">
        <v>22</v>
      </c>
      <c r="B41" s="55">
        <v>5000</v>
      </c>
      <c r="C41" s="54"/>
      <c r="D41" s="54"/>
    </row>
    <row r="42" spans="1:4" x14ac:dyDescent="0.25">
      <c r="A42" s="54" t="s">
        <v>24</v>
      </c>
      <c r="B42" s="55">
        <v>7000</v>
      </c>
      <c r="C42" s="54"/>
      <c r="D42" s="54"/>
    </row>
    <row r="43" spans="1:4" x14ac:dyDescent="0.25">
      <c r="A43" s="54" t="s">
        <v>26</v>
      </c>
      <c r="B43" s="55">
        <v>900</v>
      </c>
      <c r="C43" s="54"/>
      <c r="D43" s="54"/>
    </row>
    <row r="44" spans="1:4" x14ac:dyDescent="0.25">
      <c r="A44" s="54" t="s">
        <v>109</v>
      </c>
      <c r="B44" s="55">
        <v>6600</v>
      </c>
      <c r="C44" s="56">
        <v>44.25</v>
      </c>
      <c r="D44" s="56">
        <v>0.67</v>
      </c>
    </row>
    <row r="45" spans="1:4" x14ac:dyDescent="0.25">
      <c r="A45" s="54" t="s">
        <v>33</v>
      </c>
      <c r="B45" s="55">
        <v>2800</v>
      </c>
      <c r="C45" s="54"/>
      <c r="D45" s="54"/>
    </row>
    <row r="46" spans="1:4" x14ac:dyDescent="0.25">
      <c r="A46" s="54" t="s">
        <v>40</v>
      </c>
      <c r="B46" s="55">
        <v>1000</v>
      </c>
      <c r="C46" s="54"/>
      <c r="D46" s="54"/>
    </row>
    <row r="47" spans="1:4" ht="26.25" x14ac:dyDescent="0.25">
      <c r="A47" s="54" t="s">
        <v>49</v>
      </c>
      <c r="B47" s="55">
        <v>2800</v>
      </c>
      <c r="C47" s="56">
        <v>44.25</v>
      </c>
      <c r="D47" s="56">
        <v>1.58</v>
      </c>
    </row>
    <row r="48" spans="1:4" x14ac:dyDescent="0.25">
      <c r="A48" s="51" t="s">
        <v>53</v>
      </c>
      <c r="B48" s="51"/>
      <c r="C48" s="53">
        <v>44.25</v>
      </c>
      <c r="D48" s="51"/>
    </row>
    <row r="49" spans="1:4" ht="26.25" x14ac:dyDescent="0.25">
      <c r="A49" s="54" t="s">
        <v>119</v>
      </c>
      <c r="B49" s="55">
        <v>4184</v>
      </c>
      <c r="C49" s="54"/>
      <c r="D49" s="54"/>
    </row>
    <row r="50" spans="1:4" ht="26.25" x14ac:dyDescent="0.25">
      <c r="A50" s="54" t="s">
        <v>120</v>
      </c>
      <c r="B50" s="55">
        <v>4184</v>
      </c>
      <c r="C50" s="54"/>
      <c r="D50" s="54"/>
    </row>
    <row r="51" spans="1:4" x14ac:dyDescent="0.25">
      <c r="A51" s="54" t="s">
        <v>59</v>
      </c>
      <c r="B51" s="55">
        <v>4184</v>
      </c>
      <c r="C51" s="54"/>
      <c r="D51" s="54"/>
    </row>
    <row r="52" spans="1:4" ht="26.25" x14ac:dyDescent="0.25">
      <c r="A52" s="51" t="s">
        <v>121</v>
      </c>
      <c r="B52" s="52">
        <v>160041.60000000001</v>
      </c>
      <c r="C52" s="52">
        <v>85996.18</v>
      </c>
      <c r="D52" s="53">
        <v>53.73</v>
      </c>
    </row>
    <row r="53" spans="1:4" ht="26.25" x14ac:dyDescent="0.25">
      <c r="A53" s="51" t="s">
        <v>122</v>
      </c>
      <c r="B53" s="52">
        <v>144246.6</v>
      </c>
      <c r="C53" s="52">
        <v>69985.539999999994</v>
      </c>
      <c r="D53" s="53">
        <v>48.52</v>
      </c>
    </row>
    <row r="54" spans="1:4" x14ac:dyDescent="0.25">
      <c r="A54" s="51" t="s">
        <v>116</v>
      </c>
      <c r="B54" s="52">
        <v>144246.6</v>
      </c>
      <c r="C54" s="52">
        <v>69985.539999999994</v>
      </c>
      <c r="D54" s="53">
        <v>48.52</v>
      </c>
    </row>
    <row r="55" spans="1:4" x14ac:dyDescent="0.25">
      <c r="A55" s="51" t="s">
        <v>117</v>
      </c>
      <c r="B55" s="52">
        <v>144246.6</v>
      </c>
      <c r="C55" s="52">
        <v>69985.539999999994</v>
      </c>
      <c r="D55" s="53">
        <v>48.52</v>
      </c>
    </row>
    <row r="56" spans="1:4" ht="26.25" x14ac:dyDescent="0.25">
      <c r="A56" s="54" t="s">
        <v>123</v>
      </c>
      <c r="B56" s="55">
        <v>144246.6</v>
      </c>
      <c r="C56" s="55">
        <v>69985.539999999994</v>
      </c>
      <c r="D56" s="56">
        <v>48.52</v>
      </c>
    </row>
    <row r="57" spans="1:4" x14ac:dyDescent="0.25">
      <c r="A57" s="54" t="s">
        <v>108</v>
      </c>
      <c r="B57" s="55">
        <v>139246.6</v>
      </c>
      <c r="C57" s="55">
        <v>69985.539999999994</v>
      </c>
      <c r="D57" s="56">
        <v>50.26</v>
      </c>
    </row>
    <row r="58" spans="1:4" x14ac:dyDescent="0.25">
      <c r="A58" s="54" t="s">
        <v>109</v>
      </c>
      <c r="B58" s="55">
        <v>139246.6</v>
      </c>
      <c r="C58" s="55">
        <v>69985.539999999994</v>
      </c>
      <c r="D58" s="56">
        <v>50.26</v>
      </c>
    </row>
    <row r="59" spans="1:4" x14ac:dyDescent="0.25">
      <c r="A59" s="54" t="s">
        <v>28</v>
      </c>
      <c r="B59" s="55">
        <v>15800.6</v>
      </c>
      <c r="C59" s="55">
        <v>6240.08</v>
      </c>
      <c r="D59" s="56">
        <v>39.49</v>
      </c>
    </row>
    <row r="60" spans="1:4" x14ac:dyDescent="0.25">
      <c r="A60" s="51" t="s">
        <v>29</v>
      </c>
      <c r="B60" s="51"/>
      <c r="C60" s="52">
        <v>5628.13</v>
      </c>
      <c r="D60" s="51"/>
    </row>
    <row r="61" spans="1:4" x14ac:dyDescent="0.25">
      <c r="A61" s="51" t="s">
        <v>31</v>
      </c>
      <c r="B61" s="51"/>
      <c r="C61" s="52">
        <v>585</v>
      </c>
      <c r="D61" s="51"/>
    </row>
    <row r="62" spans="1:4" x14ac:dyDescent="0.25">
      <c r="A62" s="51" t="s">
        <v>32</v>
      </c>
      <c r="B62" s="51"/>
      <c r="C62" s="53">
        <v>26.95</v>
      </c>
      <c r="D62" s="51"/>
    </row>
    <row r="63" spans="1:4" x14ac:dyDescent="0.25">
      <c r="A63" s="54" t="s">
        <v>33</v>
      </c>
      <c r="B63" s="55">
        <v>42256</v>
      </c>
      <c r="C63" s="55">
        <v>15645.83</v>
      </c>
      <c r="D63" s="56">
        <v>37.03</v>
      </c>
    </row>
    <row r="64" spans="1:4" ht="26.25" x14ac:dyDescent="0.25">
      <c r="A64" s="51" t="s">
        <v>34</v>
      </c>
      <c r="B64" s="51"/>
      <c r="C64" s="52">
        <v>2216.2600000000002</v>
      </c>
      <c r="D64" s="51"/>
    </row>
    <row r="65" spans="1:4" ht="22.5" customHeight="1" x14ac:dyDescent="0.25">
      <c r="A65" s="51" t="s">
        <v>36</v>
      </c>
      <c r="B65" s="51"/>
      <c r="C65" s="52">
        <v>11612.43</v>
      </c>
      <c r="D65" s="51"/>
    </row>
    <row r="66" spans="1:4" ht="26.25" x14ac:dyDescent="0.25">
      <c r="A66" s="51" t="s">
        <v>37</v>
      </c>
      <c r="B66" s="51"/>
      <c r="C66" s="52">
        <v>1472.26</v>
      </c>
      <c r="D66" s="51"/>
    </row>
    <row r="67" spans="1:4" x14ac:dyDescent="0.25">
      <c r="A67" s="51" t="s">
        <v>38</v>
      </c>
      <c r="B67" s="51"/>
      <c r="C67" s="51"/>
      <c r="D67" s="51"/>
    </row>
    <row r="68" spans="1:4" ht="26.25" x14ac:dyDescent="0.25">
      <c r="A68" s="51" t="s">
        <v>124</v>
      </c>
      <c r="B68" s="51"/>
      <c r="C68" s="53">
        <v>344.88</v>
      </c>
      <c r="D68" s="51"/>
    </row>
    <row r="69" spans="1:4" x14ac:dyDescent="0.25">
      <c r="A69" s="54" t="s">
        <v>40</v>
      </c>
      <c r="B69" s="55">
        <v>65144</v>
      </c>
      <c r="C69" s="55">
        <v>39881.79</v>
      </c>
      <c r="D69" s="56">
        <v>61.22</v>
      </c>
    </row>
    <row r="70" spans="1:4" x14ac:dyDescent="0.25">
      <c r="A70" s="51" t="s">
        <v>41</v>
      </c>
      <c r="B70" s="51"/>
      <c r="C70" s="52">
        <v>3918.48</v>
      </c>
      <c r="D70" s="51"/>
    </row>
    <row r="71" spans="1:4" ht="26.25" x14ac:dyDescent="0.25">
      <c r="A71" s="51" t="s">
        <v>42</v>
      </c>
      <c r="B71" s="51"/>
      <c r="C71" s="52">
        <v>1256.3900000000001</v>
      </c>
      <c r="D71" s="51"/>
    </row>
    <row r="72" spans="1:4" x14ac:dyDescent="0.25">
      <c r="A72" s="51" t="s">
        <v>43</v>
      </c>
      <c r="B72" s="51"/>
      <c r="C72" s="52">
        <v>9796.9</v>
      </c>
      <c r="D72" s="51"/>
    </row>
    <row r="73" spans="1:4" x14ac:dyDescent="0.25">
      <c r="A73" s="51" t="s">
        <v>44</v>
      </c>
      <c r="B73" s="51"/>
      <c r="C73" s="52">
        <v>2833</v>
      </c>
      <c r="D73" s="51"/>
    </row>
    <row r="74" spans="1:4" x14ac:dyDescent="0.25">
      <c r="A74" s="51" t="s">
        <v>45</v>
      </c>
      <c r="B74" s="51"/>
      <c r="C74" s="53">
        <v>223.36</v>
      </c>
      <c r="D74" s="51"/>
    </row>
    <row r="75" spans="1:4" x14ac:dyDescent="0.25">
      <c r="A75" s="51" t="s">
        <v>46</v>
      </c>
      <c r="B75" s="51"/>
      <c r="C75" s="52">
        <v>13959.63</v>
      </c>
      <c r="D75" s="51"/>
    </row>
    <row r="76" spans="1:4" x14ac:dyDescent="0.25">
      <c r="A76" s="51" t="s">
        <v>47</v>
      </c>
      <c r="B76" s="51"/>
      <c r="C76" s="52">
        <v>7267.89</v>
      </c>
      <c r="D76" s="51"/>
    </row>
    <row r="77" spans="1:4" x14ac:dyDescent="0.25">
      <c r="A77" s="51" t="s">
        <v>48</v>
      </c>
      <c r="B77" s="51"/>
      <c r="C77" s="53">
        <v>626.14</v>
      </c>
      <c r="D77" s="51"/>
    </row>
    <row r="78" spans="1:4" ht="26.25" x14ac:dyDescent="0.25">
      <c r="A78" s="54" t="s">
        <v>49</v>
      </c>
      <c r="B78" s="55">
        <v>16046</v>
      </c>
      <c r="C78" s="55">
        <v>8217.84</v>
      </c>
      <c r="D78" s="56">
        <v>51.21</v>
      </c>
    </row>
    <row r="79" spans="1:4" x14ac:dyDescent="0.25">
      <c r="A79" s="51" t="s">
        <v>50</v>
      </c>
      <c r="B79" s="51"/>
      <c r="C79" s="53">
        <v>158.51</v>
      </c>
      <c r="D79" s="51"/>
    </row>
    <row r="80" spans="1:4" ht="20.25" customHeight="1" x14ac:dyDescent="0.25">
      <c r="A80" s="51" t="s">
        <v>51</v>
      </c>
      <c r="B80" s="51"/>
      <c r="C80" s="52">
        <v>1370.38</v>
      </c>
      <c r="D80" s="51"/>
    </row>
    <row r="81" spans="1:4" x14ac:dyDescent="0.25">
      <c r="A81" s="51" t="s">
        <v>52</v>
      </c>
      <c r="B81" s="51"/>
      <c r="C81" s="52">
        <v>50</v>
      </c>
      <c r="D81" s="51"/>
    </row>
    <row r="82" spans="1:4" x14ac:dyDescent="0.25">
      <c r="A82" s="51" t="s">
        <v>53</v>
      </c>
      <c r="B82" s="51"/>
      <c r="C82" s="53">
        <v>959.29</v>
      </c>
      <c r="D82" s="51"/>
    </row>
    <row r="83" spans="1:4" x14ac:dyDescent="0.25">
      <c r="A83" s="51" t="s">
        <v>54</v>
      </c>
      <c r="B83" s="51"/>
      <c r="C83" s="52">
        <v>5679.66</v>
      </c>
      <c r="D83" s="51"/>
    </row>
    <row r="84" spans="1:4" ht="26.25" x14ac:dyDescent="0.25">
      <c r="A84" s="54" t="s">
        <v>119</v>
      </c>
      <c r="B84" s="55">
        <v>5000</v>
      </c>
      <c r="C84" s="54"/>
      <c r="D84" s="54"/>
    </row>
    <row r="85" spans="1:4" ht="26.25" x14ac:dyDescent="0.25">
      <c r="A85" s="54" t="s">
        <v>120</v>
      </c>
      <c r="B85" s="55">
        <v>5000</v>
      </c>
      <c r="C85" s="54"/>
      <c r="D85" s="54"/>
    </row>
    <row r="86" spans="1:4" x14ac:dyDescent="0.25">
      <c r="A86" s="54" t="s">
        <v>59</v>
      </c>
      <c r="B86" s="55">
        <v>5000</v>
      </c>
      <c r="C86" s="54"/>
      <c r="D86" s="54"/>
    </row>
    <row r="87" spans="1:4" ht="26.25" x14ac:dyDescent="0.25">
      <c r="A87" s="51" t="s">
        <v>125</v>
      </c>
      <c r="B87" s="52">
        <v>3630</v>
      </c>
      <c r="C87" s="52">
        <v>3845.86</v>
      </c>
      <c r="D87" s="53">
        <v>105.95</v>
      </c>
    </row>
    <row r="88" spans="1:4" x14ac:dyDescent="0.25">
      <c r="A88" s="51" t="s">
        <v>116</v>
      </c>
      <c r="B88" s="52">
        <v>3630</v>
      </c>
      <c r="C88" s="52">
        <v>3845.86</v>
      </c>
      <c r="D88" s="53">
        <v>105.95</v>
      </c>
    </row>
    <row r="89" spans="1:4" x14ac:dyDescent="0.25">
      <c r="A89" s="51" t="s">
        <v>117</v>
      </c>
      <c r="B89" s="52">
        <v>3630</v>
      </c>
      <c r="C89" s="52">
        <v>3845.86</v>
      </c>
      <c r="D89" s="53">
        <v>105.95</v>
      </c>
    </row>
    <row r="90" spans="1:4" ht="26.25" x14ac:dyDescent="0.25">
      <c r="A90" s="54" t="s">
        <v>114</v>
      </c>
      <c r="B90" s="55">
        <v>3630</v>
      </c>
      <c r="C90" s="55">
        <v>3845.86</v>
      </c>
      <c r="D90" s="56">
        <v>105.95</v>
      </c>
    </row>
    <row r="91" spans="1:4" x14ac:dyDescent="0.25">
      <c r="A91" s="54" t="s">
        <v>108</v>
      </c>
      <c r="B91" s="55">
        <v>2135</v>
      </c>
      <c r="C91" s="55">
        <v>2350.86</v>
      </c>
      <c r="D91" s="56">
        <v>110.11</v>
      </c>
    </row>
    <row r="92" spans="1:4" x14ac:dyDescent="0.25">
      <c r="A92" s="54" t="s">
        <v>109</v>
      </c>
      <c r="B92" s="55">
        <v>2135</v>
      </c>
      <c r="C92" s="55">
        <v>2350.86</v>
      </c>
      <c r="D92" s="56">
        <v>110.11</v>
      </c>
    </row>
    <row r="93" spans="1:4" x14ac:dyDescent="0.25">
      <c r="A93" s="54" t="s">
        <v>33</v>
      </c>
      <c r="B93" s="55">
        <v>255</v>
      </c>
      <c r="C93" s="56">
        <v>470.86</v>
      </c>
      <c r="D93" s="56">
        <v>184.65</v>
      </c>
    </row>
    <row r="94" spans="1:4" ht="26.25" x14ac:dyDescent="0.25">
      <c r="A94" s="51" t="s">
        <v>126</v>
      </c>
      <c r="B94" s="51"/>
      <c r="C94" s="53">
        <v>470.86</v>
      </c>
      <c r="D94" s="51"/>
    </row>
    <row r="95" spans="1:4" x14ac:dyDescent="0.25">
      <c r="A95" s="54" t="s">
        <v>40</v>
      </c>
      <c r="B95" s="55">
        <v>1880</v>
      </c>
      <c r="C95" s="55">
        <v>1880</v>
      </c>
      <c r="D95" s="56">
        <v>100</v>
      </c>
    </row>
    <row r="96" spans="1:4" x14ac:dyDescent="0.25">
      <c r="A96" s="51" t="s">
        <v>41</v>
      </c>
      <c r="B96" s="51"/>
      <c r="C96" s="52">
        <v>900</v>
      </c>
      <c r="D96" s="51"/>
    </row>
    <row r="97" spans="1:4" x14ac:dyDescent="0.25">
      <c r="A97" s="51" t="s">
        <v>44</v>
      </c>
      <c r="B97" s="51"/>
      <c r="C97" s="52">
        <v>980</v>
      </c>
      <c r="D97" s="51"/>
    </row>
    <row r="98" spans="1:4" ht="26.25" x14ac:dyDescent="0.25">
      <c r="A98" s="54" t="s">
        <v>127</v>
      </c>
      <c r="B98" s="55">
        <v>1495</v>
      </c>
      <c r="C98" s="55">
        <v>1495</v>
      </c>
      <c r="D98" s="56">
        <v>100</v>
      </c>
    </row>
    <row r="99" spans="1:4" ht="26.25" x14ac:dyDescent="0.25">
      <c r="A99" s="54" t="s">
        <v>120</v>
      </c>
      <c r="B99" s="55">
        <v>1495</v>
      </c>
      <c r="C99" s="55">
        <v>1495</v>
      </c>
      <c r="D99" s="56">
        <v>100</v>
      </c>
    </row>
    <row r="100" spans="1:4" x14ac:dyDescent="0.25">
      <c r="A100" s="54" t="s">
        <v>59</v>
      </c>
      <c r="B100" s="55">
        <v>1495</v>
      </c>
      <c r="C100" s="55">
        <v>1495</v>
      </c>
      <c r="D100" s="56">
        <v>100</v>
      </c>
    </row>
    <row r="101" spans="1:4" x14ac:dyDescent="0.25">
      <c r="A101" s="51" t="s">
        <v>60</v>
      </c>
      <c r="B101" s="51"/>
      <c r="C101" s="52">
        <v>1495</v>
      </c>
      <c r="D101" s="51"/>
    </row>
    <row r="102" spans="1:4" x14ac:dyDescent="0.25">
      <c r="A102" s="51" t="s">
        <v>128</v>
      </c>
      <c r="B102" s="52">
        <v>12165</v>
      </c>
      <c r="C102" s="52">
        <v>12164.78</v>
      </c>
      <c r="D102" s="53">
        <v>100</v>
      </c>
    </row>
    <row r="103" spans="1:4" x14ac:dyDescent="0.25">
      <c r="A103" s="51" t="s">
        <v>116</v>
      </c>
      <c r="B103" s="52">
        <v>12165</v>
      </c>
      <c r="C103" s="52">
        <v>12164.78</v>
      </c>
      <c r="D103" s="53">
        <v>100</v>
      </c>
    </row>
    <row r="104" spans="1:4" x14ac:dyDescent="0.25">
      <c r="A104" s="51" t="s">
        <v>117</v>
      </c>
      <c r="B104" s="52">
        <v>12165</v>
      </c>
      <c r="C104" s="52">
        <v>12164.78</v>
      </c>
      <c r="D104" s="53">
        <v>100</v>
      </c>
    </row>
    <row r="105" spans="1:4" x14ac:dyDescent="0.25">
      <c r="A105" s="54" t="s">
        <v>129</v>
      </c>
      <c r="B105" s="55">
        <v>12165</v>
      </c>
      <c r="C105" s="55">
        <v>12164.78</v>
      </c>
      <c r="D105" s="56">
        <v>100</v>
      </c>
    </row>
    <row r="106" spans="1:4" x14ac:dyDescent="0.25">
      <c r="A106" s="54" t="s">
        <v>108</v>
      </c>
      <c r="B106" s="55">
        <v>12165</v>
      </c>
      <c r="C106" s="55">
        <v>12164.78</v>
      </c>
      <c r="D106" s="56">
        <v>100</v>
      </c>
    </row>
    <row r="107" spans="1:4" x14ac:dyDescent="0.25">
      <c r="A107" s="54" t="s">
        <v>118</v>
      </c>
      <c r="B107" s="55">
        <v>8665</v>
      </c>
      <c r="C107" s="55">
        <v>8664.7800000000007</v>
      </c>
      <c r="D107" s="56">
        <v>100</v>
      </c>
    </row>
    <row r="108" spans="1:4" x14ac:dyDescent="0.25">
      <c r="A108" s="54" t="s">
        <v>24</v>
      </c>
      <c r="B108" s="55">
        <v>8665</v>
      </c>
      <c r="C108" s="55">
        <v>8664.7800000000007</v>
      </c>
      <c r="D108" s="56">
        <v>100</v>
      </c>
    </row>
    <row r="109" spans="1:4" x14ac:dyDescent="0.25">
      <c r="A109" s="51" t="s">
        <v>25</v>
      </c>
      <c r="B109" s="51"/>
      <c r="C109" s="52">
        <v>8664.7800000000007</v>
      </c>
      <c r="D109" s="51"/>
    </row>
    <row r="110" spans="1:4" x14ac:dyDescent="0.25">
      <c r="A110" s="54" t="s">
        <v>109</v>
      </c>
      <c r="B110" s="55">
        <v>3500</v>
      </c>
      <c r="C110" s="55">
        <v>3500</v>
      </c>
      <c r="D110" s="56">
        <v>100</v>
      </c>
    </row>
    <row r="111" spans="1:4" x14ac:dyDescent="0.25">
      <c r="A111" s="54" t="s">
        <v>40</v>
      </c>
      <c r="B111" s="55">
        <v>3500</v>
      </c>
      <c r="C111" s="55">
        <v>3500</v>
      </c>
      <c r="D111" s="56">
        <v>100</v>
      </c>
    </row>
    <row r="112" spans="1:4" x14ac:dyDescent="0.25">
      <c r="A112" s="51" t="s">
        <v>46</v>
      </c>
      <c r="B112" s="51"/>
      <c r="C112" s="52">
        <v>3500</v>
      </c>
      <c r="D112" s="51"/>
    </row>
    <row r="113" spans="1:4" x14ac:dyDescent="0.25">
      <c r="A113" s="51" t="s">
        <v>130</v>
      </c>
      <c r="B113" s="52">
        <v>788000</v>
      </c>
      <c r="C113" s="52">
        <v>382351.26</v>
      </c>
      <c r="D113" s="53">
        <v>48.52</v>
      </c>
    </row>
    <row r="114" spans="1:4" x14ac:dyDescent="0.25">
      <c r="A114" s="51" t="s">
        <v>131</v>
      </c>
      <c r="B114" s="52">
        <v>788000</v>
      </c>
      <c r="C114" s="52">
        <v>382351.26</v>
      </c>
      <c r="D114" s="53">
        <v>48.52</v>
      </c>
    </row>
    <row r="115" spans="1:4" x14ac:dyDescent="0.25">
      <c r="A115" s="51" t="s">
        <v>105</v>
      </c>
      <c r="B115" s="52">
        <v>788000</v>
      </c>
      <c r="C115" s="52">
        <v>382351.26</v>
      </c>
      <c r="D115" s="53">
        <v>48.52</v>
      </c>
    </row>
    <row r="116" spans="1:4" x14ac:dyDescent="0.25">
      <c r="A116" s="51" t="s">
        <v>106</v>
      </c>
      <c r="B116" s="52">
        <v>788000</v>
      </c>
      <c r="C116" s="52">
        <v>382351.26</v>
      </c>
      <c r="D116" s="53">
        <v>48.52</v>
      </c>
    </row>
    <row r="117" spans="1:4" ht="39" x14ac:dyDescent="0.25">
      <c r="A117" s="54" t="s">
        <v>132</v>
      </c>
      <c r="B117" s="55">
        <v>788000</v>
      </c>
      <c r="C117" s="55">
        <v>382351.26</v>
      </c>
      <c r="D117" s="56">
        <v>48.52</v>
      </c>
    </row>
    <row r="118" spans="1:4" x14ac:dyDescent="0.25">
      <c r="A118" s="54" t="s">
        <v>108</v>
      </c>
      <c r="B118" s="55">
        <v>788000</v>
      </c>
      <c r="C118" s="55">
        <v>382351.26</v>
      </c>
      <c r="D118" s="56">
        <v>48.52</v>
      </c>
    </row>
    <row r="119" spans="1:4" x14ac:dyDescent="0.25">
      <c r="A119" s="54" t="s">
        <v>118</v>
      </c>
      <c r="B119" s="55">
        <v>788000</v>
      </c>
      <c r="C119" s="55">
        <v>382351.26</v>
      </c>
      <c r="D119" s="56">
        <v>48.52</v>
      </c>
    </row>
    <row r="120" spans="1:4" x14ac:dyDescent="0.25">
      <c r="A120" s="54" t="s">
        <v>22</v>
      </c>
      <c r="B120" s="55">
        <v>640000</v>
      </c>
      <c r="C120" s="55">
        <v>311250.84999999998</v>
      </c>
      <c r="D120" s="56">
        <v>48.63</v>
      </c>
    </row>
    <row r="121" spans="1:4" x14ac:dyDescent="0.25">
      <c r="A121" s="51" t="s">
        <v>23</v>
      </c>
      <c r="B121" s="51"/>
      <c r="C121" s="52">
        <v>311250.84999999998</v>
      </c>
      <c r="D121" s="51"/>
    </row>
    <row r="122" spans="1:4" x14ac:dyDescent="0.25">
      <c r="A122" s="54" t="s">
        <v>24</v>
      </c>
      <c r="B122" s="55">
        <v>43000</v>
      </c>
      <c r="C122" s="55">
        <v>21251.18</v>
      </c>
      <c r="D122" s="56">
        <v>49.42</v>
      </c>
    </row>
    <row r="123" spans="1:4" x14ac:dyDescent="0.25">
      <c r="A123" s="51" t="s">
        <v>25</v>
      </c>
      <c r="B123" s="51"/>
      <c r="C123" s="52">
        <v>21251.18</v>
      </c>
      <c r="D123" s="51"/>
    </row>
    <row r="124" spans="1:4" x14ac:dyDescent="0.25">
      <c r="A124" s="54" t="s">
        <v>26</v>
      </c>
      <c r="B124" s="55">
        <v>105000</v>
      </c>
      <c r="C124" s="55">
        <v>49849.23</v>
      </c>
      <c r="D124" s="56">
        <v>47.48</v>
      </c>
    </row>
    <row r="125" spans="1:4" ht="26.25" x14ac:dyDescent="0.25">
      <c r="A125" s="51" t="s">
        <v>133</v>
      </c>
      <c r="B125" s="51"/>
      <c r="C125" s="52">
        <v>49849.23</v>
      </c>
      <c r="D125" s="5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OPĆI DIO I POLUGODIŠNJI IZVJ EK</vt:lpstr>
      <vt:lpstr>OPĆI DIO II</vt:lpstr>
      <vt:lpstr>POSEBNI DIO</vt:lpstr>
      <vt:lpstr>'OPĆI DIO I POLUGODIŠNJI IZVJ EK'!Podrucje_ispisa</vt:lpstr>
      <vt:lpstr>'OPĆI DIO II'!Podrucje_ispisa</vt:lpstr>
      <vt:lpstr>'POSEBNI DIO'!Podrucje_ispisa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UDK</dc:creator>
  <cp:lastModifiedBy>UDK</cp:lastModifiedBy>
  <cp:lastPrinted>2026-07-17T06:01:15Z</cp:lastPrinted>
  <dcterms:created xsi:type="dcterms:W3CDTF">2026-07-13T07:26:29Z</dcterms:created>
  <dcterms:modified xsi:type="dcterms:W3CDTF">2026-07-17T06:01:17Z</dcterms:modified>
</cp:coreProperties>
</file>